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1-6-25\"/>
    </mc:Choice>
  </mc:AlternateContent>
  <xr:revisionPtr revIDLastSave="0" documentId="13_ncr:1_{FDEB0606-0FF2-4B34-8F63-F18A1699CEBA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List1" sheetId="12" r:id="rId8"/>
  </sheets>
  <definedNames>
    <definedName name="_xlnm.Print_Area" localSheetId="1">' Račun prihoda i rashoda'!$B$2:$L$89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G33" i="7"/>
  <c r="I34" i="3"/>
  <c r="I33" i="3" s="1"/>
  <c r="L33" i="3" s="1"/>
  <c r="H34" i="3"/>
  <c r="H33" i="3" s="1"/>
  <c r="H9" i="11"/>
  <c r="H8" i="11"/>
  <c r="G9" i="11"/>
  <c r="G8" i="11"/>
  <c r="H19" i="8"/>
  <c r="H18" i="8"/>
  <c r="H17" i="8"/>
  <c r="H16" i="8"/>
  <c r="H15" i="8"/>
  <c r="H14" i="8"/>
  <c r="H11" i="8"/>
  <c r="H10" i="8"/>
  <c r="H9" i="8"/>
  <c r="H8" i="8"/>
  <c r="H7" i="8"/>
  <c r="G9" i="8"/>
  <c r="G17" i="8"/>
  <c r="G16" i="8"/>
  <c r="G14" i="8"/>
  <c r="G8" i="8"/>
  <c r="G7" i="8"/>
  <c r="G6" i="8"/>
  <c r="L83" i="3"/>
  <c r="L79" i="3"/>
  <c r="L73" i="3"/>
  <c r="L43" i="3"/>
  <c r="L35" i="3"/>
  <c r="L34" i="3"/>
  <c r="L23" i="3"/>
  <c r="L17" i="3"/>
  <c r="L14" i="3"/>
  <c r="L11" i="3"/>
  <c r="K86" i="3"/>
  <c r="K85" i="3"/>
  <c r="K84" i="3"/>
  <c r="K83" i="3"/>
  <c r="K82" i="3"/>
  <c r="K81" i="3"/>
  <c r="K80" i="3"/>
  <c r="K79" i="3"/>
  <c r="K78" i="3"/>
  <c r="K77" i="3"/>
  <c r="K74" i="3"/>
  <c r="K73" i="3"/>
  <c r="K72" i="3"/>
  <c r="K71" i="3"/>
  <c r="K70" i="3"/>
  <c r="K69" i="3"/>
  <c r="K67" i="3"/>
  <c r="K66" i="3"/>
  <c r="K65" i="3"/>
  <c r="K64" i="3"/>
  <c r="K63" i="3"/>
  <c r="K62" i="3"/>
  <c r="K61" i="3"/>
  <c r="K60" i="3"/>
  <c r="K59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M14" i="1"/>
  <c r="M13" i="1"/>
  <c r="M10" i="1"/>
  <c r="L14" i="1"/>
  <c r="L13" i="1"/>
  <c r="L10" i="1"/>
  <c r="J17" i="3"/>
  <c r="G9" i="3" l="1"/>
  <c r="G17" i="3"/>
  <c r="H17" i="7" l="1"/>
  <c r="I17" i="7" s="1"/>
  <c r="H22" i="7"/>
  <c r="I22" i="7" s="1"/>
  <c r="H29" i="7"/>
  <c r="I29" i="7" s="1"/>
  <c r="H35" i="7"/>
  <c r="I35" i="7" s="1"/>
  <c r="H59" i="7"/>
  <c r="I59" i="7" s="1"/>
  <c r="H63" i="7"/>
  <c r="I63" i="7" s="1"/>
  <c r="H67" i="7"/>
  <c r="I67" i="7" s="1"/>
  <c r="H71" i="7"/>
  <c r="H70" i="7" s="1"/>
  <c r="H72" i="7"/>
  <c r="I72" i="7" s="1"/>
  <c r="H76" i="7"/>
  <c r="H81" i="7"/>
  <c r="I81" i="7" s="1"/>
  <c r="H86" i="7"/>
  <c r="I86" i="7" s="1"/>
  <c r="H92" i="7"/>
  <c r="I92" i="7" s="1"/>
  <c r="H98" i="7"/>
  <c r="I98" i="7" s="1"/>
  <c r="H104" i="7"/>
  <c r="I104" i="7" s="1"/>
  <c r="H112" i="7"/>
  <c r="I112" i="7" s="1"/>
  <c r="G16" i="7"/>
  <c r="G28" i="7"/>
  <c r="G34" i="7"/>
  <c r="G66" i="7"/>
  <c r="G71" i="7"/>
  <c r="G75" i="7"/>
  <c r="G80" i="7"/>
  <c r="G84" i="7"/>
  <c r="G85" i="7"/>
  <c r="G89" i="7"/>
  <c r="G90" i="7"/>
  <c r="G91" i="7"/>
  <c r="G95" i="7"/>
  <c r="G96" i="7"/>
  <c r="G97" i="7"/>
  <c r="G103" i="7"/>
  <c r="G111" i="7"/>
  <c r="F16" i="7"/>
  <c r="F15" i="7" s="1"/>
  <c r="F28" i="7"/>
  <c r="F27" i="7" s="1"/>
  <c r="F34" i="7"/>
  <c r="F33" i="7" s="1"/>
  <c r="F66" i="7"/>
  <c r="F65" i="7" s="1"/>
  <c r="F71" i="7"/>
  <c r="F70" i="7" s="1"/>
  <c r="F75" i="7"/>
  <c r="F74" i="7" s="1"/>
  <c r="F80" i="7"/>
  <c r="F79" i="7" s="1"/>
  <c r="F78" i="7" s="1"/>
  <c r="F83" i="7"/>
  <c r="F84" i="7"/>
  <c r="F85" i="7"/>
  <c r="F89" i="7"/>
  <c r="F90" i="7"/>
  <c r="F91" i="7"/>
  <c r="F95" i="7"/>
  <c r="F96" i="7"/>
  <c r="F97" i="7"/>
  <c r="F103" i="7"/>
  <c r="F102" i="7" s="1"/>
  <c r="F101" i="7" s="1"/>
  <c r="F111" i="7"/>
  <c r="F110" i="7" s="1"/>
  <c r="F109" i="7" s="1"/>
  <c r="F7" i="11"/>
  <c r="F6" i="11" s="1"/>
  <c r="E7" i="11"/>
  <c r="E6" i="11" s="1"/>
  <c r="D7" i="11"/>
  <c r="D6" i="11" s="1"/>
  <c r="C7" i="11"/>
  <c r="C6" i="11" s="1"/>
  <c r="F13" i="8"/>
  <c r="G13" i="8" s="1"/>
  <c r="E13" i="8"/>
  <c r="H13" i="8" s="1"/>
  <c r="D13" i="8"/>
  <c r="C13" i="8"/>
  <c r="F6" i="8"/>
  <c r="E6" i="8"/>
  <c r="H6" i="8" s="1"/>
  <c r="D6" i="8"/>
  <c r="C6" i="8"/>
  <c r="J36" i="3"/>
  <c r="J39" i="3"/>
  <c r="J41" i="3"/>
  <c r="J44" i="3"/>
  <c r="J48" i="3"/>
  <c r="J55" i="3"/>
  <c r="J65" i="3"/>
  <c r="J74" i="3"/>
  <c r="J73" i="3" s="1"/>
  <c r="J80" i="3"/>
  <c r="J79" i="3" s="1"/>
  <c r="J84" i="3"/>
  <c r="J83" i="3" s="1"/>
  <c r="J82" i="3" s="1"/>
  <c r="J87" i="3"/>
  <c r="J23" i="3"/>
  <c r="I82" i="3"/>
  <c r="L82" i="3" s="1"/>
  <c r="H82" i="3"/>
  <c r="G87" i="3"/>
  <c r="G84" i="3"/>
  <c r="G80" i="3"/>
  <c r="G79" i="3" s="1"/>
  <c r="G74" i="3"/>
  <c r="G73" i="3" s="1"/>
  <c r="G65" i="3"/>
  <c r="G55" i="3"/>
  <c r="G48" i="3"/>
  <c r="G44" i="3"/>
  <c r="G41" i="3"/>
  <c r="G39" i="3"/>
  <c r="G36" i="3"/>
  <c r="J24" i="3"/>
  <c r="J18" i="3"/>
  <c r="J21" i="3"/>
  <c r="J15" i="3"/>
  <c r="J14" i="3" s="1"/>
  <c r="J12" i="3"/>
  <c r="J11" i="3" s="1"/>
  <c r="I10" i="3"/>
  <c r="L10" i="3" s="1"/>
  <c r="H10" i="3"/>
  <c r="H9" i="3" s="1"/>
  <c r="G24" i="3"/>
  <c r="G23" i="3" s="1"/>
  <c r="G21" i="3"/>
  <c r="G18" i="3"/>
  <c r="G15" i="3"/>
  <c r="G14" i="3" s="1"/>
  <c r="G12" i="3"/>
  <c r="G11" i="3" s="1"/>
  <c r="K12" i="1"/>
  <c r="J12" i="1"/>
  <c r="M12" i="1" s="1"/>
  <c r="J9" i="1"/>
  <c r="M9" i="1" s="1"/>
  <c r="H12" i="1"/>
  <c r="H15" i="1" s="1"/>
  <c r="G12" i="1"/>
  <c r="G9" i="1"/>
  <c r="L9" i="1" s="1"/>
  <c r="K15" i="1" l="1"/>
  <c r="K23" i="1" s="1"/>
  <c r="L12" i="1"/>
  <c r="H66" i="7"/>
  <c r="H65" i="7" s="1"/>
  <c r="I66" i="7"/>
  <c r="H111" i="7"/>
  <c r="H110" i="7" s="1"/>
  <c r="H109" i="7" s="1"/>
  <c r="I111" i="7"/>
  <c r="H103" i="7"/>
  <c r="H102" i="7" s="1"/>
  <c r="H101" i="7" s="1"/>
  <c r="H97" i="7"/>
  <c r="H91" i="7"/>
  <c r="H85" i="7"/>
  <c r="H80" i="7"/>
  <c r="H79" i="7" s="1"/>
  <c r="H78" i="7" s="1"/>
  <c r="I80" i="7"/>
  <c r="H75" i="7"/>
  <c r="H74" i="7" s="1"/>
  <c r="I71" i="7"/>
  <c r="H34" i="7"/>
  <c r="H33" i="7" s="1"/>
  <c r="I33" i="7" s="1"/>
  <c r="H28" i="7"/>
  <c r="H27" i="7" s="1"/>
  <c r="H16" i="7"/>
  <c r="H15" i="7" s="1"/>
  <c r="I9" i="3"/>
  <c r="L9" i="3" s="1"/>
  <c r="H6" i="11"/>
  <c r="G65" i="7"/>
  <c r="G70" i="7"/>
  <c r="I70" i="7" s="1"/>
  <c r="G74" i="7"/>
  <c r="G79" i="7"/>
  <c r="G102" i="7"/>
  <c r="G110" i="7"/>
  <c r="G27" i="7"/>
  <c r="I27" i="7" s="1"/>
  <c r="G15" i="7"/>
  <c r="F14" i="7"/>
  <c r="F13" i="7" s="1"/>
  <c r="F12" i="7" s="1"/>
  <c r="F11" i="7" s="1"/>
  <c r="F10" i="7" s="1"/>
  <c r="F9" i="7" s="1"/>
  <c r="F8" i="7" s="1"/>
  <c r="J15" i="1"/>
  <c r="H7" i="11"/>
  <c r="G7" i="11"/>
  <c r="J43" i="3"/>
  <c r="J35" i="3"/>
  <c r="J10" i="3"/>
  <c r="J9" i="3" s="1"/>
  <c r="G83" i="3"/>
  <c r="G82" i="3" s="1"/>
  <c r="G43" i="3"/>
  <c r="G35" i="3"/>
  <c r="G10" i="3"/>
  <c r="G15" i="1"/>
  <c r="G23" i="1" s="1"/>
  <c r="I65" i="7" l="1"/>
  <c r="I103" i="7"/>
  <c r="I97" i="7"/>
  <c r="H96" i="7"/>
  <c r="I91" i="7"/>
  <c r="H90" i="7"/>
  <c r="I85" i="7"/>
  <c r="H84" i="7"/>
  <c r="I34" i="7"/>
  <c r="H14" i="7"/>
  <c r="I28" i="7"/>
  <c r="I16" i="7"/>
  <c r="I79" i="7"/>
  <c r="G78" i="7"/>
  <c r="I78" i="7" s="1"/>
  <c r="I102" i="7"/>
  <c r="G101" i="7"/>
  <c r="I101" i="7" s="1"/>
  <c r="I110" i="7"/>
  <c r="G109" i="7"/>
  <c r="I109" i="7" s="1"/>
  <c r="I15" i="7"/>
  <c r="G14" i="7"/>
  <c r="J34" i="3"/>
  <c r="J33" i="3" s="1"/>
  <c r="G34" i="3"/>
  <c r="G33" i="3" s="1"/>
  <c r="I96" i="7" l="1"/>
  <c r="H95" i="7"/>
  <c r="I95" i="7" s="1"/>
  <c r="I90" i="7"/>
  <c r="H89" i="7"/>
  <c r="I89" i="7" s="1"/>
  <c r="I84" i="7"/>
  <c r="H83" i="7"/>
  <c r="I83" i="7" s="1"/>
  <c r="H13" i="7"/>
  <c r="H12" i="7" s="1"/>
  <c r="H11" i="7" s="1"/>
  <c r="H10" i="7" s="1"/>
  <c r="H9" i="7" s="1"/>
  <c r="H8" i="7" s="1"/>
  <c r="I14" i="7"/>
  <c r="G13" i="7"/>
  <c r="I13" i="7" l="1"/>
  <c r="G12" i="7"/>
  <c r="I12" i="7" l="1"/>
  <c r="G11" i="7"/>
  <c r="I11" i="7" l="1"/>
  <c r="G10" i="7"/>
  <c r="I10" i="7" l="1"/>
  <c r="G9" i="7"/>
  <c r="I9" i="7" l="1"/>
  <c r="G8" i="7"/>
  <c r="I8" i="7" s="1"/>
</calcChain>
</file>

<file path=xl/sharedStrings.xml><?xml version="1.0" encoding="utf-8"?>
<sst xmlns="http://schemas.openxmlformats.org/spreadsheetml/2006/main" count="357" uniqueCount="225">
  <si>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</si>
  <si>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</si>
  <si>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</si>
  <si>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</si>
  <si>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</si>
  <si>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</si>
  <si>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</si>
  <si>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</si>
  <si>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</si>
  <si>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</si>
  <si>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</si>
  <si>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</si>
  <si>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</si>
  <si>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</si>
  <si>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</si>
  <si>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</si>
  <si>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</si>
  <si>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</si>
  <si>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</si>
  <si>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</si>
  <si>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</si>
  <si>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Prihodi od prodaje proizvoda i robe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</si>
  <si>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</si>
  <si>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</si>
  <si>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</si>
  <si>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</si>
  <si>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</si>
  <si>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</si>
  <si>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</si>
  <si>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</si>
  <si>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</si>
  <si>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</si>
  <si>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</si>
  <si>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</si>
  <si>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</si>
  <si>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</si>
  <si>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</si>
  <si>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</si>
  <si>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</si>
  <si>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</si>
  <si>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</si>
  <si>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</si>
  <si>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</si>
  <si>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</si>
  <si>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</si>
  <si>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</si>
  <si>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</si>
  <si>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</si>
  <si>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</si>
  <si>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</si>
  <si>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</si>
  <si>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</si>
  <si>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</si>
  <si>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</si>
  <si>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</si>
  <si>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</si>
  <si>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</si>
  <si>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</si>
  <si>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</si>
  <si>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</si>
  <si>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</si>
  <si>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</si>
  <si>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</si>
  <si>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</si>
  <si>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</si>
  <si>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</si>
  <si>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</si>
  <si>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</si>
  <si>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OSTVARENJE/IZVRŠENJE 
N-1.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</si>
  <si>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</si>
  <si>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</si>
  <si>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Prihodi po posebnim propisima</t>
  </si>
  <si>
    <t>Ostali nespomenuti prihodi</t>
  </si>
  <si>
    <t>Prihodi od pruženih usluga</t>
  </si>
  <si>
    <t>Tekuće donacije</t>
  </si>
  <si>
    <t>Prihodi iz nadležnog proračuna</t>
  </si>
  <si>
    <t>Plaće za prekovremeni rad</t>
  </si>
  <si>
    <t>Naknade za prijevoz, rad na terenu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</si>
  <si>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</si>
  <si>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</si>
  <si>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</si>
  <si>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</si>
  <si>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</si>
  <si>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invest.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</si>
  <si>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</si>
  <si>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</si>
  <si>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</si>
  <si>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</si>
  <si>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</si>
  <si>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</si>
  <si>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</si>
  <si>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</si>
  <si>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</si>
  <si>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</si>
  <si>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</si>
  <si>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</si>
  <si>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</t>
  </si>
  <si>
    <t>Premije osiguranja</t>
  </si>
  <si>
    <t>Članarine i norme</t>
  </si>
  <si>
    <t>Pristojbe i naknade</t>
  </si>
  <si>
    <t>Troškovi sudskih postupaka</t>
  </si>
  <si>
    <t>Financijski rashodi</t>
  </si>
  <si>
    <t>Ostali financijski rashodi</t>
  </si>
  <si>
    <t>Zatezne kamate</t>
  </si>
  <si>
    <t>Ostali nespomenuti financijski rashodi</t>
  </si>
  <si>
    <t>Ostali rashodi</t>
  </si>
  <si>
    <t>Kazne, penali i naknade štete</t>
  </si>
  <si>
    <t>Ostale kazne</t>
  </si>
  <si>
    <t>Postrojenja i oprema</t>
  </si>
  <si>
    <t>Uredska oprema i namještaj</t>
  </si>
  <si>
    <t>Uređaji, strojevi i oprema za ostale namjene</t>
  </si>
  <si>
    <t>DJEČJI VRTIĆ DUGO SELO</t>
  </si>
  <si>
    <t>PROGRAM 1021</t>
  </si>
  <si>
    <t>AKTIVNOST 100001</t>
  </si>
  <si>
    <t>ODG.I ADMIN.TEHNIČKO OSOBLJE</t>
  </si>
  <si>
    <t>OPĆI PRIHODI I PRIMICI</t>
  </si>
  <si>
    <t>Ostali rashodi za zaposlene</t>
  </si>
  <si>
    <t>Doprinos za obvezno zdrav. osiguranje</t>
  </si>
  <si>
    <t>Doprinosi na plaće</t>
  </si>
  <si>
    <t>Doprinos za obvezno zdravstveno osiguranje</t>
  </si>
  <si>
    <t>Stručno usavršavanje zaposlenih</t>
  </si>
  <si>
    <t>Uredski i ostali materijalni rashodi</t>
  </si>
  <si>
    <t>Sitni inventar</t>
  </si>
  <si>
    <t>Službena, radna odjeća i obuća</t>
  </si>
  <si>
    <t>Intelektualne im osobne usluge</t>
  </si>
  <si>
    <t>Naknade za rad predstavničkih tijela</t>
  </si>
  <si>
    <t>Reprezentacija</t>
  </si>
  <si>
    <t>Članarine</t>
  </si>
  <si>
    <t>financijski rashodi</t>
  </si>
  <si>
    <t>ostali nespomenuti financijski rashodi</t>
  </si>
  <si>
    <t>AKTIVNOST 100002</t>
  </si>
  <si>
    <t>PREHRANA DJECE</t>
  </si>
  <si>
    <t>AKTIVNOST 100003</t>
  </si>
  <si>
    <t>PREDŠKOLA</t>
  </si>
  <si>
    <t>AKTIVNOST 100004</t>
  </si>
  <si>
    <t>RAD SA DAROVITOM DJECOM</t>
  </si>
  <si>
    <t>AKTIVNOST 100005</t>
  </si>
  <si>
    <t>DJECA S POSEBNIM POTREBAMA</t>
  </si>
  <si>
    <t>AKTIVNOST 100007</t>
  </si>
  <si>
    <t>RANO UČENJE ENGLESKOG JEZIKA</t>
  </si>
  <si>
    <t>NABAVA OPREME</t>
  </si>
  <si>
    <t>Rashodi za nabavu proizv.dug.imovine</t>
  </si>
  <si>
    <t>GLAVNI PROGRAM P14</t>
  </si>
  <si>
    <t>TEKUĆI PLAN 2024</t>
  </si>
  <si>
    <t>Prijevozna sredstva u cestovnom prometu</t>
  </si>
  <si>
    <t>usluge banaka</t>
  </si>
  <si>
    <t>negativne tečajne razlike</t>
  </si>
  <si>
    <t>DV -POMOĆI</t>
  </si>
  <si>
    <t>DV -VLASTITI PRIHODI</t>
  </si>
  <si>
    <t>DV-PRIHODI PO POSEBNIM PROPISIMA</t>
  </si>
  <si>
    <t>DV -OSTALI PRIHODI-PRENESENI</t>
  </si>
  <si>
    <t>DV -PRIHODI PO POSEBNIM PROPISIMA</t>
  </si>
  <si>
    <t>DV -DONACIJE</t>
  </si>
  <si>
    <t>09 Obrazovanje</t>
  </si>
  <si>
    <t>0911 Predškolsko obrazovanje</t>
  </si>
  <si>
    <t>0960 Ostale usluge u obrazovanju</t>
  </si>
  <si>
    <t>Stručno osposobljavanje zaposlenika</t>
  </si>
  <si>
    <t>IZVOR 57</t>
  </si>
  <si>
    <t>POMOĆI IZ DRUGIH PRORAČUNA</t>
  </si>
  <si>
    <t>Usluge promiđbe i informiranja</t>
  </si>
  <si>
    <t>višak/manjak prihoda koji će se rasporediti</t>
  </si>
  <si>
    <t>UKUPNI PRIHODI 6,7</t>
  </si>
  <si>
    <t xml:space="preserve">Prijevozna sredstva </t>
  </si>
  <si>
    <t>Prihodi od prodaje proiz. dugotrajne imovine</t>
  </si>
  <si>
    <t>izvor : 1.1 Opći prihodi i primici</t>
  </si>
  <si>
    <t>izvor : 3 Vlastiti prihodi</t>
  </si>
  <si>
    <t>izvor : 5 Pomoći</t>
  </si>
  <si>
    <t>izvor : 6 - Donacije</t>
  </si>
  <si>
    <t>izvor 1.1 : opći prihodi i primici</t>
  </si>
  <si>
    <t>izvor 3 : vlastiti prihodi</t>
  </si>
  <si>
    <t>izvor 5 : pomoći</t>
  </si>
  <si>
    <t xml:space="preserve">izvor 6 : donacije </t>
  </si>
  <si>
    <t>RAZDJEL 001</t>
  </si>
  <si>
    <t>GLAVA 00103</t>
  </si>
  <si>
    <t>Odsjek za društv.djelatnosti i protokol</t>
  </si>
  <si>
    <t>PROR. KORISNIK 26024</t>
  </si>
  <si>
    <t>IZVOR 1.1</t>
  </si>
  <si>
    <t>IZVOR  4 ( 3.1 )</t>
  </si>
  <si>
    <t>IZVOR 3 (  317 )</t>
  </si>
  <si>
    <t>IZVOR  6 ( 318 )</t>
  </si>
  <si>
    <t>IZVOR 9 ( 319 )</t>
  </si>
  <si>
    <t>IZVOR  4 ( 31 )</t>
  </si>
  <si>
    <t>IZVOR  5 ( 316 )</t>
  </si>
  <si>
    <t>IZVOR 5 ( 316 )</t>
  </si>
  <si>
    <t>IZVOR 4 ( 31 )</t>
  </si>
  <si>
    <t>izvor : 4 Prihodi po posebnim propisima</t>
  </si>
  <si>
    <t>izvor 4 : prihodi po posebnim propisima</t>
  </si>
  <si>
    <t>DV003</t>
  </si>
  <si>
    <t>bankarske usluge i usluge platnog prometa</t>
  </si>
  <si>
    <t>pristojbe i naknade</t>
  </si>
  <si>
    <t>Materijal i dijelovi za tekuće i inv. održavanje</t>
  </si>
  <si>
    <t>zatezne kamate</t>
  </si>
  <si>
    <t>ostali rashodi za zaposlene</t>
  </si>
  <si>
    <t>5=4/3*100</t>
  </si>
  <si>
    <t xml:space="preserve">Upravni odjel za pr.poslove,društv. djelat.i </t>
  </si>
  <si>
    <t>REDOVNI PROG. ODGOJA, OBRAZ.I SKRBI</t>
  </si>
  <si>
    <t>Prihod iz nadl. proračuna za fin. rashoda poslov.</t>
  </si>
  <si>
    <t>Tekuće pomoći pror.korisn. iz pr.koji im nije nadl.</t>
  </si>
  <si>
    <t>Prihodi od upr.i adm.pristojbi i po pos.prop.</t>
  </si>
  <si>
    <t>Prihod iz nadl.pror.za fin.rash.za nabavu nef.im.</t>
  </si>
  <si>
    <t>Pomoći iz inoz. i od subj. unutar općeg pror.</t>
  </si>
  <si>
    <t>Pomoći pr.koris.iz pror.koji im nije nadležan</t>
  </si>
  <si>
    <t>Prihodi od prodaje proizv. i robe te  usluga</t>
  </si>
  <si>
    <t xml:space="preserve"> Prihodi od prod.proiz. i usluga i  od donacija</t>
  </si>
  <si>
    <t>Donacije od pr.i fiz.osoba izvan općeg pror.</t>
  </si>
  <si>
    <t>Prihodi iz nadlež. pror. za fin.redovne djelat.</t>
  </si>
  <si>
    <t>Rashodi za nabavu proizv. dugotr. imovine</t>
  </si>
  <si>
    <t>izvor 5.7 : pomoći drž.pror. za fisk.održ.</t>
  </si>
  <si>
    <t>KP K100001</t>
  </si>
  <si>
    <t xml:space="preserve">9 :  višak prihoda </t>
  </si>
  <si>
    <t>IZVJEŠTAJ O IZVRŠENJU FINANCIJSKOG PLANA DJEČJEG VRTIĆA DUGO SELO ZA RAZDOBLJE 1-6/2025.G.</t>
  </si>
  <si>
    <t>Uredski i ost.materijalni rashodi</t>
  </si>
  <si>
    <t>IZVRŠENJE 1-6/ 2024</t>
  </si>
  <si>
    <t xml:space="preserve"> IZVRŠENJE 1-6/2025</t>
  </si>
  <si>
    <t xml:space="preserve"> IZVRŠENJE      1-6/2024</t>
  </si>
  <si>
    <t xml:space="preserve"> IZVRŠENJE     1-6/2025</t>
  </si>
  <si>
    <t xml:space="preserve"> IZVRŠENJE     1-6/2024</t>
  </si>
  <si>
    <t xml:space="preserve"> IZVRŠENJE     1-6/2025 </t>
  </si>
  <si>
    <t>IZVRŠENJE 
1-6/2024</t>
  </si>
  <si>
    <t>IZVRŠENJE 
1-6/2025</t>
  </si>
  <si>
    <t xml:space="preserve"> IZVRŠENJE 
1-6/2025</t>
  </si>
  <si>
    <t>TEKUĆI PLAN 2025</t>
  </si>
  <si>
    <t>IZVORNI PLAN ILI REBALANS 2025</t>
  </si>
  <si>
    <t xml:space="preserve">IZVORNI PLAN ILI REBALANS 2025 </t>
  </si>
  <si>
    <t xml:space="preserve">TEKUĆI PLAN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</si>
</sst>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rgb="FFC00000"/>
      <name val="Arial"/>
      <family val="2"/>
      <charset val="238"/>
    </font>
    <font>
      <sz val="12"/>
      <color rgb="FFC0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9" fontId="0" fillId="0" borderId="0" xfId="0" applyNumberFormat="1"/>
    <xf numFmtId="49" fontId="19" fillId="2" borderId="0" xfId="0" applyNumberFormat="1" applyFont="1" applyFill="1"/>
    <xf numFmtId="49" fontId="12" fillId="2" borderId="0" xfId="0" applyNumberFormat="1" applyFont="1" applyFill="1"/>
    <xf numFmtId="4" fontId="20" fillId="3" borderId="3" xfId="0" applyNumberFormat="1" applyFont="1" applyFill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165" fontId="20" fillId="0" borderId="3" xfId="0" applyNumberFormat="1" applyFont="1" applyBorder="1" applyAlignment="1">
      <alignment horizontal="right"/>
    </xf>
    <xf numFmtId="165" fontId="20" fillId="3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>
      <alignment horizontal="right" wrapText="1"/>
    </xf>
    <xf numFmtId="0" fontId="24" fillId="2" borderId="0" xfId="0" applyFont="1" applyFill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vertical="center"/>
    </xf>
    <xf numFmtId="0" fontId="23" fillId="4" borderId="2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0" fontId="26" fillId="9" borderId="3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/>
    </xf>
    <xf numFmtId="0" fontId="23" fillId="0" borderId="2" xfId="0" applyFont="1" applyBorder="1"/>
    <xf numFmtId="0" fontId="23" fillId="0" borderId="4" xfId="0" applyFont="1" applyBorder="1"/>
    <xf numFmtId="0" fontId="22" fillId="0" borderId="1" xfId="0" applyFont="1" applyBorder="1" applyAlignment="1">
      <alignment horizontal="left"/>
    </xf>
    <xf numFmtId="0" fontId="22" fillId="0" borderId="2" xfId="0" applyFont="1" applyBorder="1"/>
    <xf numFmtId="0" fontId="22" fillId="0" borderId="4" xfId="0" applyFont="1" applyBorder="1"/>
    <xf numFmtId="0" fontId="23" fillId="6" borderId="1" xfId="0" applyFont="1" applyFill="1" applyBorder="1" applyAlignment="1">
      <alignment horizontal="left"/>
    </xf>
    <xf numFmtId="0" fontId="23" fillId="6" borderId="2" xfId="0" applyFont="1" applyFill="1" applyBorder="1" applyAlignment="1">
      <alignment horizontal="left"/>
    </xf>
    <xf numFmtId="0" fontId="23" fillId="6" borderId="4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/>
    </xf>
    <xf numFmtId="0" fontId="23" fillId="5" borderId="2" xfId="0" applyFont="1" applyFill="1" applyBorder="1" applyAlignment="1">
      <alignment horizontal="left"/>
    </xf>
    <xf numFmtId="0" fontId="23" fillId="5" borderId="4" xfId="0" applyFont="1" applyFill="1" applyBorder="1" applyAlignment="1">
      <alignment horizontal="left"/>
    </xf>
    <xf numFmtId="0" fontId="26" fillId="5" borderId="3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3" fillId="9" borderId="1" xfId="0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left" vertical="center"/>
    </xf>
    <xf numFmtId="0" fontId="23" fillId="9" borderId="4" xfId="0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center"/>
    </xf>
    <xf numFmtId="0" fontId="23" fillId="6" borderId="2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/>
    </xf>
    <xf numFmtId="0" fontId="23" fillId="5" borderId="4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165" fontId="20" fillId="3" borderId="3" xfId="0" applyNumberFormat="1" applyFont="1" applyFill="1" applyBorder="1" applyAlignment="1">
      <alignment horizontal="right" wrapText="1"/>
    </xf>
    <xf numFmtId="165" fontId="14" fillId="2" borderId="3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 wrapText="1"/>
    </xf>
    <xf numFmtId="165" fontId="11" fillId="3" borderId="3" xfId="0" applyNumberFormat="1" applyFont="1" applyFill="1" applyBorder="1" applyAlignment="1">
      <alignment horizontal="right" wrapText="1"/>
    </xf>
    <xf numFmtId="0" fontId="17" fillId="3" borderId="3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left" vertical="center" wrapText="1"/>
    </xf>
    <xf numFmtId="4" fontId="17" fillId="8" borderId="3" xfId="0" applyNumberFormat="1" applyFont="1" applyFill="1" applyBorder="1" applyAlignment="1">
      <alignment horizontal="right"/>
    </xf>
    <xf numFmtId="0" fontId="29" fillId="4" borderId="3" xfId="0" applyFont="1" applyFill="1" applyBorder="1" applyAlignment="1">
      <alignment horizontal="left" vertical="center" wrapText="1"/>
    </xf>
    <xf numFmtId="4" fontId="17" fillId="4" borderId="3" xfId="0" applyNumberFormat="1" applyFont="1" applyFill="1" applyBorder="1" applyAlignment="1">
      <alignment horizontal="right"/>
    </xf>
    <xf numFmtId="4" fontId="29" fillId="4" borderId="3" xfId="0" applyNumberFormat="1" applyFont="1" applyFill="1" applyBorder="1" applyAlignment="1">
      <alignment horizontal="right"/>
    </xf>
    <xf numFmtId="0" fontId="29" fillId="5" borderId="3" xfId="0" applyFont="1" applyFill="1" applyBorder="1" applyAlignment="1">
      <alignment horizontal="left" vertical="center" wrapText="1"/>
    </xf>
    <xf numFmtId="4" fontId="17" fillId="5" borderId="3" xfId="0" applyNumberFormat="1" applyFont="1" applyFill="1" applyBorder="1" applyAlignment="1">
      <alignment horizontal="right"/>
    </xf>
    <xf numFmtId="4" fontId="29" fillId="5" borderId="3" xfId="0" applyNumberFormat="1" applyFont="1" applyFill="1" applyBorder="1" applyAlignment="1">
      <alignment horizontal="right"/>
    </xf>
    <xf numFmtId="0" fontId="29" fillId="2" borderId="3" xfId="0" applyFont="1" applyFill="1" applyBorder="1" applyAlignment="1">
      <alignment horizontal="left" vertical="center" wrapText="1"/>
    </xf>
    <xf numFmtId="4" fontId="17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right"/>
    </xf>
    <xf numFmtId="0" fontId="31" fillId="2" borderId="3" xfId="0" quotePrefix="1" applyFont="1" applyFill="1" applyBorder="1" applyAlignment="1">
      <alignment horizontal="left" vertical="center"/>
    </xf>
    <xf numFmtId="4" fontId="32" fillId="2" borderId="3" xfId="0" applyNumberFormat="1" applyFont="1" applyFill="1" applyBorder="1" applyAlignment="1">
      <alignment horizontal="right"/>
    </xf>
    <xf numFmtId="4" fontId="31" fillId="2" borderId="3" xfId="0" applyNumberFormat="1" applyFont="1" applyFill="1" applyBorder="1" applyAlignment="1">
      <alignment horizontal="right"/>
    </xf>
    <xf numFmtId="4" fontId="33" fillId="2" borderId="3" xfId="0" applyNumberFormat="1" applyFont="1" applyFill="1" applyBorder="1" applyAlignment="1">
      <alignment horizontal="right"/>
    </xf>
    <xf numFmtId="0" fontId="29" fillId="5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/>
    </xf>
    <xf numFmtId="0" fontId="34" fillId="5" borderId="3" xfId="0" quotePrefix="1" applyFont="1" applyFill="1" applyBorder="1" applyAlignment="1">
      <alignment horizontal="left" vertical="center"/>
    </xf>
    <xf numFmtId="0" fontId="34" fillId="2" borderId="3" xfId="0" quotePrefix="1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left" vertical="center" wrapText="1"/>
    </xf>
    <xf numFmtId="4" fontId="35" fillId="2" borderId="3" xfId="0" applyNumberFormat="1" applyFont="1" applyFill="1" applyBorder="1" applyAlignment="1">
      <alignment horizontal="right"/>
    </xf>
    <xf numFmtId="4" fontId="36" fillId="5" borderId="3" xfId="0" applyNumberFormat="1" applyFont="1" applyFill="1" applyBorder="1" applyAlignment="1">
      <alignment horizontal="right"/>
    </xf>
    <xf numFmtId="4" fontId="36" fillId="2" borderId="3" xfId="0" applyNumberFormat="1" applyFont="1" applyFill="1" applyBorder="1" applyAlignment="1">
      <alignment horizontal="right"/>
    </xf>
    <xf numFmtId="0" fontId="29" fillId="4" borderId="3" xfId="0" quotePrefix="1" applyFont="1" applyFill="1" applyBorder="1" applyAlignment="1">
      <alignment horizontal="left" vertical="center"/>
    </xf>
    <xf numFmtId="0" fontId="34" fillId="4" borderId="3" xfId="0" quotePrefix="1" applyFont="1" applyFill="1" applyBorder="1" applyAlignment="1">
      <alignment horizontal="left" vertical="center"/>
    </xf>
    <xf numFmtId="0" fontId="29" fillId="5" borderId="3" xfId="0" quotePrefix="1" applyFont="1" applyFill="1" applyBorder="1" applyAlignment="1">
      <alignment horizontal="left" vertical="center" wrapText="1"/>
    </xf>
    <xf numFmtId="0" fontId="29" fillId="4" borderId="3" xfId="0" quotePrefix="1" applyFont="1" applyFill="1" applyBorder="1" applyAlignment="1">
      <alignment horizontal="left" vertical="center" wrapText="1"/>
    </xf>
    <xf numFmtId="4" fontId="36" fillId="4" borderId="3" xfId="0" applyNumberFormat="1" applyFont="1" applyFill="1" applyBorder="1" applyAlignment="1">
      <alignment horizontal="right"/>
    </xf>
    <xf numFmtId="0" fontId="31" fillId="2" borderId="3" xfId="0" quotePrefix="1" applyFont="1" applyFill="1" applyBorder="1" applyAlignment="1">
      <alignment horizontal="left" vertical="center" wrapText="1"/>
    </xf>
    <xf numFmtId="4" fontId="31" fillId="2" borderId="4" xfId="0" applyNumberFormat="1" applyFont="1" applyFill="1" applyBorder="1" applyAlignment="1">
      <alignment horizontal="right"/>
    </xf>
    <xf numFmtId="0" fontId="29" fillId="4" borderId="3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 wrapText="1"/>
    </xf>
    <xf numFmtId="4" fontId="30" fillId="2" borderId="3" xfId="0" applyNumberFormat="1" applyFont="1" applyFill="1" applyBorder="1" applyAlignment="1">
      <alignment horizontal="right" wrapText="1"/>
    </xf>
    <xf numFmtId="4" fontId="29" fillId="8" borderId="3" xfId="0" applyNumberFormat="1" applyFont="1" applyFill="1" applyBorder="1"/>
    <xf numFmtId="166" fontId="29" fillId="8" borderId="3" xfId="0" applyNumberFormat="1" applyFont="1" applyFill="1" applyBorder="1"/>
    <xf numFmtId="4" fontId="29" fillId="4" borderId="3" xfId="0" applyNumberFormat="1" applyFont="1" applyFill="1" applyBorder="1"/>
    <xf numFmtId="166" fontId="29" fillId="4" borderId="3" xfId="0" applyNumberFormat="1" applyFont="1" applyFill="1" applyBorder="1"/>
    <xf numFmtId="4" fontId="29" fillId="5" borderId="3" xfId="0" applyNumberFormat="1" applyFont="1" applyFill="1" applyBorder="1"/>
    <xf numFmtId="166" fontId="29" fillId="5" borderId="3" xfId="0" applyNumberFormat="1" applyFont="1" applyFill="1" applyBorder="1"/>
    <xf numFmtId="4" fontId="29" fillId="0" borderId="3" xfId="0" applyNumberFormat="1" applyFont="1" applyBorder="1"/>
    <xf numFmtId="166" fontId="29" fillId="0" borderId="3" xfId="0" applyNumberFormat="1" applyFont="1" applyBorder="1"/>
    <xf numFmtId="4" fontId="31" fillId="0" borderId="3" xfId="0" applyNumberFormat="1" applyFont="1" applyBorder="1"/>
    <xf numFmtId="166" fontId="31" fillId="0" borderId="3" xfId="0" applyNumberFormat="1" applyFont="1" applyBorder="1"/>
    <xf numFmtId="4" fontId="30" fillId="5" borderId="3" xfId="0" applyNumberFormat="1" applyFont="1" applyFill="1" applyBorder="1"/>
    <xf numFmtId="164" fontId="29" fillId="5" borderId="3" xfId="0" applyNumberFormat="1" applyFont="1" applyFill="1" applyBorder="1"/>
    <xf numFmtId="4" fontId="36" fillId="4" borderId="3" xfId="0" applyNumberFormat="1" applyFont="1" applyFill="1" applyBorder="1"/>
    <xf numFmtId="165" fontId="29" fillId="4" borderId="3" xfId="0" applyNumberFormat="1" applyFont="1" applyFill="1" applyBorder="1"/>
    <xf numFmtId="0" fontId="35" fillId="0" borderId="0" xfId="0" applyFont="1"/>
    <xf numFmtId="4" fontId="36" fillId="8" borderId="1" xfId="0" applyNumberFormat="1" applyFont="1" applyFill="1" applyBorder="1" applyAlignment="1">
      <alignment horizontal="right" vertical="center" wrapText="1"/>
    </xf>
    <xf numFmtId="166" fontId="30" fillId="2" borderId="3" xfId="0" applyNumberFormat="1" applyFont="1" applyFill="1" applyBorder="1"/>
    <xf numFmtId="0" fontId="7" fillId="2" borderId="3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4" fontId="38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/>
    </xf>
    <xf numFmtId="4" fontId="39" fillId="0" borderId="3" xfId="0" applyNumberFormat="1" applyFont="1" applyBorder="1"/>
    <xf numFmtId="49" fontId="8" fillId="2" borderId="3" xfId="0" quotePrefix="1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/>
    </xf>
    <xf numFmtId="165" fontId="21" fillId="2" borderId="3" xfId="0" applyNumberFormat="1" applyFont="1" applyFill="1" applyBorder="1" applyAlignment="1">
      <alignment horizontal="right" vertical="center"/>
    </xf>
    <xf numFmtId="165" fontId="11" fillId="6" borderId="3" xfId="0" applyNumberFormat="1" applyFont="1" applyFill="1" applyBorder="1" applyAlignment="1">
      <alignment horizontal="right" vertical="center"/>
    </xf>
    <xf numFmtId="165" fontId="11" fillId="5" borderId="3" xfId="0" applyNumberFormat="1" applyFont="1" applyFill="1" applyBorder="1" applyAlignment="1">
      <alignment horizontal="right" vertical="center"/>
    </xf>
    <xf numFmtId="165" fontId="11" fillId="2" borderId="3" xfId="0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11" fillId="9" borderId="3" xfId="0" applyNumberFormat="1" applyFont="1" applyFill="1" applyBorder="1" applyAlignment="1">
      <alignment horizontal="right" vertical="center"/>
    </xf>
    <xf numFmtId="165" fontId="28" fillId="2" borderId="3" xfId="0" applyNumberFormat="1" applyFont="1" applyFill="1" applyBorder="1" applyAlignment="1">
      <alignment horizontal="right" vertical="center"/>
    </xf>
    <xf numFmtId="166" fontId="36" fillId="5" borderId="3" xfId="0" applyNumberFormat="1" applyFont="1" applyFill="1" applyBorder="1"/>
    <xf numFmtId="165" fontId="40" fillId="0" borderId="3" xfId="0" applyNumberFormat="1" applyFont="1" applyBorder="1"/>
    <xf numFmtId="165" fontId="11" fillId="3" borderId="3" xfId="0" applyNumberFormat="1" applyFont="1" applyFill="1" applyBorder="1" applyAlignment="1">
      <alignment horizontal="right" vertical="center" wrapText="1"/>
    </xf>
    <xf numFmtId="165" fontId="11" fillId="3" borderId="3" xfId="0" applyNumberFormat="1" applyFont="1" applyFill="1" applyBorder="1" applyAlignment="1">
      <alignment horizontal="right" vertical="center"/>
    </xf>
    <xf numFmtId="165" fontId="11" fillId="4" borderId="3" xfId="0" applyNumberFormat="1" applyFont="1" applyFill="1" applyBorder="1" applyAlignment="1">
      <alignment horizontal="right" vertical="center"/>
    </xf>
    <xf numFmtId="166" fontId="29" fillId="8" borderId="3" xfId="0" applyNumberFormat="1" applyFont="1" applyFill="1" applyBorder="1" applyAlignment="1">
      <alignment horizontal="right"/>
    </xf>
    <xf numFmtId="166" fontId="29" fillId="4" borderId="3" xfId="0" applyNumberFormat="1" applyFont="1" applyFill="1" applyBorder="1" applyAlignment="1">
      <alignment horizontal="right"/>
    </xf>
    <xf numFmtId="166" fontId="29" fillId="5" borderId="3" xfId="0" applyNumberFormat="1" applyFont="1" applyFill="1" applyBorder="1" applyAlignment="1">
      <alignment horizontal="right"/>
    </xf>
    <xf numFmtId="0" fontId="31" fillId="2" borderId="3" xfId="0" applyFont="1" applyFill="1" applyBorder="1" applyAlignment="1">
      <alignment vertical="center" wrapText="1"/>
    </xf>
    <xf numFmtId="4" fontId="30" fillId="4" borderId="3" xfId="0" applyNumberFormat="1" applyFont="1" applyFill="1" applyBorder="1" applyAlignment="1">
      <alignment horizontal="right"/>
    </xf>
    <xf numFmtId="164" fontId="31" fillId="0" borderId="3" xfId="0" applyNumberFormat="1" applyFont="1" applyBorder="1"/>
    <xf numFmtId="164" fontId="29" fillId="4" borderId="3" xfId="0" applyNumberFormat="1" applyFont="1" applyFill="1" applyBorder="1"/>
    <xf numFmtId="166" fontId="35" fillId="2" borderId="3" xfId="0" applyNumberFormat="1" applyFont="1" applyFill="1" applyBorder="1"/>
    <xf numFmtId="166" fontId="36" fillId="2" borderId="3" xfId="0" applyNumberFormat="1" applyFont="1" applyFill="1" applyBorder="1"/>
    <xf numFmtId="166" fontId="35" fillId="0" borderId="3" xfId="0" applyNumberFormat="1" applyFont="1" applyBorder="1"/>
    <xf numFmtId="4" fontId="36" fillId="5" borderId="3" xfId="0" applyNumberFormat="1" applyFont="1" applyFill="1" applyBorder="1"/>
    <xf numFmtId="4" fontId="35" fillId="2" borderId="3" xfId="0" applyNumberFormat="1" applyFont="1" applyFill="1" applyBorder="1"/>
    <xf numFmtId="4" fontId="35" fillId="0" borderId="3" xfId="0" applyNumberFormat="1" applyFont="1" applyBorder="1"/>
    <xf numFmtId="4" fontId="36" fillId="2" borderId="3" xfId="0" applyNumberFormat="1" applyFont="1" applyFill="1" applyBorder="1"/>
    <xf numFmtId="166" fontId="36" fillId="5" borderId="3" xfId="0" applyNumberFormat="1" applyFont="1" applyFill="1" applyBorder="1" applyAlignment="1">
      <alignment horizontal="right"/>
    </xf>
    <xf numFmtId="166" fontId="35" fillId="2" borderId="3" xfId="0" applyNumberFormat="1" applyFont="1" applyFill="1" applyBorder="1" applyAlignment="1">
      <alignment horizontal="right"/>
    </xf>
    <xf numFmtId="165" fontId="18" fillId="0" borderId="3" xfId="0" applyNumberFormat="1" applyFont="1" applyBorder="1"/>
    <xf numFmtId="165" fontId="18" fillId="0" borderId="3" xfId="0" applyNumberFormat="1" applyFont="1" applyBorder="1" applyAlignment="1">
      <alignment horizontal="right"/>
    </xf>
    <xf numFmtId="165" fontId="40" fillId="0" borderId="3" xfId="0" applyNumberFormat="1" applyFont="1" applyBorder="1" applyAlignment="1">
      <alignment horizontal="right"/>
    </xf>
    <xf numFmtId="0" fontId="12" fillId="0" borderId="3" xfId="0" applyFont="1" applyBorder="1"/>
    <xf numFmtId="166" fontId="12" fillId="0" borderId="3" xfId="0" applyNumberFormat="1" applyFont="1" applyBorder="1"/>
    <xf numFmtId="4" fontId="18" fillId="0" borderId="3" xfId="0" applyNumberFormat="1" applyFont="1" applyBorder="1"/>
    <xf numFmtId="4" fontId="40" fillId="0" borderId="3" xfId="0" applyNumberFormat="1" applyFont="1" applyBorder="1"/>
    <xf numFmtId="4" fontId="23" fillId="3" borderId="3" xfId="0" applyNumberFormat="1" applyFont="1" applyFill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 wrapText="1"/>
    </xf>
    <xf numFmtId="0" fontId="0" fillId="0" borderId="0" xfId="0" applyAlignment="1" applyProtection="1">
      <alignment horizontal="left" vertical="center"/>
      <protection locked="0"/>
    </xf>
    <xf numFmtId="4" fontId="36" fillId="8" borderId="3" xfId="0" applyNumberFormat="1" applyFont="1" applyFill="1" applyBorder="1" applyAlignment="1">
      <alignment horizontal="right"/>
    </xf>
    <xf numFmtId="4" fontId="29" fillId="5" borderId="3" xfId="0" applyNumberFormat="1" applyFont="1" applyFill="1" applyBorder="1" applyAlignment="1">
      <alignment horizontal="right" wrapText="1"/>
    </xf>
    <xf numFmtId="4" fontId="36" fillId="5" borderId="3" xfId="0" applyNumberFormat="1" applyFont="1" applyFill="1" applyBorder="1" applyAlignment="1">
      <alignment horizontal="right" wrapText="1"/>
    </xf>
    <xf numFmtId="4" fontId="35" fillId="2" borderId="3" xfId="0" applyNumberFormat="1" applyFont="1" applyFill="1" applyBorder="1" applyAlignment="1">
      <alignment horizontal="right" wrapText="1"/>
    </xf>
    <xf numFmtId="4" fontId="18" fillId="2" borderId="3" xfId="0" applyNumberFormat="1" applyFont="1" applyFill="1" applyBorder="1" applyAlignment="1">
      <alignment horizontal="right"/>
    </xf>
    <xf numFmtId="4" fontId="40" fillId="2" borderId="3" xfId="0" applyNumberFormat="1" applyFont="1" applyFill="1" applyBorder="1" applyAlignment="1">
      <alignment horizontal="right"/>
    </xf>
    <xf numFmtId="4" fontId="23" fillId="3" borderId="4" xfId="0" applyNumberFormat="1" applyFont="1" applyFill="1" applyBorder="1" applyAlignment="1">
      <alignment horizontal="right" vertical="center" wrapText="1"/>
    </xf>
    <xf numFmtId="4" fontId="23" fillId="4" borderId="4" xfId="0" applyNumberFormat="1" applyFont="1" applyFill="1" applyBorder="1" applyAlignment="1">
      <alignment horizontal="right" vertical="center" wrapText="1"/>
    </xf>
    <xf numFmtId="4" fontId="23" fillId="9" borderId="4" xfId="0" applyNumberFormat="1" applyFont="1" applyFill="1" applyBorder="1" applyAlignment="1">
      <alignment horizontal="right" vertical="center"/>
    </xf>
    <xf numFmtId="4" fontId="23" fillId="6" borderId="4" xfId="0" applyNumberFormat="1" applyFont="1" applyFill="1" applyBorder="1" applyAlignment="1">
      <alignment horizontal="right" vertical="center"/>
    </xf>
    <xf numFmtId="4" fontId="23" fillId="5" borderId="4" xfId="0" applyNumberFormat="1" applyFont="1" applyFill="1" applyBorder="1" applyAlignment="1">
      <alignment horizontal="right" vertical="center"/>
    </xf>
    <xf numFmtId="4" fontId="23" fillId="2" borderId="4" xfId="0" applyNumberFormat="1" applyFont="1" applyFill="1" applyBorder="1" applyAlignment="1">
      <alignment horizontal="right" vertical="center"/>
    </xf>
    <xf numFmtId="4" fontId="22" fillId="2" borderId="4" xfId="0" applyNumberFormat="1" applyFont="1" applyFill="1" applyBorder="1" applyAlignment="1">
      <alignment horizontal="right" vertical="center"/>
    </xf>
    <xf numFmtId="4" fontId="23" fillId="9" borderId="3" xfId="0" applyNumberFormat="1" applyFont="1" applyFill="1" applyBorder="1" applyAlignment="1">
      <alignment horizontal="right" vertical="center"/>
    </xf>
    <xf numFmtId="4" fontId="23" fillId="6" borderId="3" xfId="0" applyNumberFormat="1" applyFont="1" applyFill="1" applyBorder="1" applyAlignment="1">
      <alignment horizontal="right" vertical="center"/>
    </xf>
    <xf numFmtId="4" fontId="23" fillId="5" borderId="3" xfId="0" applyNumberFormat="1" applyFont="1" applyFill="1" applyBorder="1" applyAlignment="1">
      <alignment horizontal="right" vertical="center"/>
    </xf>
    <xf numFmtId="4" fontId="23" fillId="2" borderId="3" xfId="0" applyNumberFormat="1" applyFont="1" applyFill="1" applyBorder="1" applyAlignment="1">
      <alignment horizontal="right" vertical="center"/>
    </xf>
    <xf numFmtId="4" fontId="41" fillId="2" borderId="4" xfId="0" applyNumberFormat="1" applyFont="1" applyFill="1" applyBorder="1" applyAlignment="1">
      <alignment horizontal="right" vertical="center"/>
    </xf>
    <xf numFmtId="4" fontId="23" fillId="3" borderId="3" xfId="0" applyNumberFormat="1" applyFont="1" applyFill="1" applyBorder="1" applyAlignment="1">
      <alignment horizontal="right" vertical="center"/>
    </xf>
    <xf numFmtId="4" fontId="23" fillId="4" borderId="3" xfId="0" applyNumberFormat="1" applyFont="1" applyFill="1" applyBorder="1" applyAlignment="1">
      <alignment horizontal="right" vertical="center"/>
    </xf>
    <xf numFmtId="4" fontId="22" fillId="2" borderId="3" xfId="0" applyNumberFormat="1" applyFont="1" applyFill="1" applyBorder="1" applyAlignment="1">
      <alignment horizontal="right" vertical="center"/>
    </xf>
    <xf numFmtId="4" fontId="41" fillId="2" borderId="3" xfId="0" applyNumberFormat="1" applyFont="1" applyFill="1" applyBorder="1" applyAlignment="1">
      <alignment horizontal="right" vertical="center"/>
    </xf>
    <xf numFmtId="4" fontId="36" fillId="2" borderId="3" xfId="0" applyNumberFormat="1" applyFont="1" applyFill="1" applyBorder="1" applyAlignment="1">
      <alignment horizontal="right" wrapText="1"/>
    </xf>
    <xf numFmtId="4" fontId="11" fillId="3" borderId="3" xfId="0" applyNumberFormat="1" applyFont="1" applyFill="1" applyBorder="1" applyAlignment="1">
      <alignment horizontal="right" vertical="center" wrapText="1"/>
    </xf>
    <xf numFmtId="4" fontId="11" fillId="3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4" fontId="11" fillId="9" borderId="3" xfId="0" applyNumberFormat="1" applyFont="1" applyFill="1" applyBorder="1" applyAlignment="1">
      <alignment horizontal="right" vertical="center"/>
    </xf>
    <xf numFmtId="4" fontId="11" fillId="6" borderId="3" xfId="0" applyNumberFormat="1" applyFont="1" applyFill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right" vertical="center"/>
    </xf>
    <xf numFmtId="4" fontId="11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4" fontId="42" fillId="2" borderId="3" xfId="0" applyNumberFormat="1" applyFont="1" applyFill="1" applyBorder="1" applyAlignment="1">
      <alignment horizontal="right" vertical="center"/>
    </xf>
    <xf numFmtId="49" fontId="6" fillId="0" borderId="3" xfId="0" quotePrefix="1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left"/>
    </xf>
    <xf numFmtId="0" fontId="23" fillId="7" borderId="2" xfId="0" applyFont="1" applyFill="1" applyBorder="1" applyAlignment="1">
      <alignment horizontal="left"/>
    </xf>
    <xf numFmtId="0" fontId="23" fillId="7" borderId="4" xfId="0" applyFont="1" applyFill="1" applyBorder="1" applyAlignment="1">
      <alignment horizontal="left"/>
    </xf>
    <xf numFmtId="0" fontId="23" fillId="6" borderId="1" xfId="0" applyFont="1" applyFill="1" applyBorder="1" applyAlignment="1">
      <alignment horizontal="left" vertical="center"/>
    </xf>
    <xf numFmtId="0" fontId="23" fillId="6" borderId="2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3" fillId="9" borderId="1" xfId="0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left" vertical="center"/>
    </xf>
    <xf numFmtId="0" fontId="23" fillId="9" borderId="4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4" fontId="31" fillId="2" borderId="3" xfId="0" applyNumberFormat="1" applyFont="1" applyFill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6"/>
  <sheetViews>
    <sheetView workbookViewId="0">
      <selection activeCell="P10" sqref="P10"/>
    </sheetView>
  </sheetViews>
  <sheetFormatPr defaultRowHeight="15" x14ac:dyDescent="0.25"/>
  <cols>
    <col min="6" max="6" width="21" customWidth="1"/>
    <col min="7" max="7" width="19.7109375" customWidth="1"/>
    <col min="8" max="8" width="18.28515625" customWidth="1"/>
    <col min="9" max="9" width="25.28515625" hidden="1" customWidth="1"/>
    <col min="10" max="10" width="16.85546875" customWidth="1"/>
    <col min="11" max="11" width="20" customWidth="1"/>
    <col min="12" max="12" width="11.85546875" customWidth="1"/>
    <col min="13" max="13" width="11.5703125" customWidth="1"/>
  </cols>
  <sheetData>
    <row r="1" spans="2:13" ht="42" customHeight="1" x14ac:dyDescent="0.25">
      <c r="B1" s="249" t="s">
        <v>210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2:13" ht="15.75" customHeight="1" x14ac:dyDescent="0.25">
      <c r="B2" s="249" t="s">
        <v>12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2:13" ht="6.75" customHeight="1" x14ac:dyDescent="0.25">
      <c r="B3" s="266"/>
      <c r="C3" s="266"/>
      <c r="D3" s="266"/>
      <c r="E3" s="34"/>
      <c r="F3" s="34"/>
      <c r="G3" s="34"/>
      <c r="H3" s="34"/>
      <c r="I3" s="34"/>
      <c r="J3" s="34"/>
      <c r="K3" s="36"/>
      <c r="L3" s="36"/>
      <c r="M3" s="35"/>
    </row>
    <row r="4" spans="2:13" ht="18" customHeight="1" x14ac:dyDescent="0.25">
      <c r="B4" s="249" t="s">
        <v>54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2:13" ht="18" customHeigh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5"/>
    </row>
    <row r="6" spans="2:13" x14ac:dyDescent="0.25">
      <c r="B6" s="260" t="s">
        <v>55</v>
      </c>
      <c r="C6" s="260"/>
      <c r="D6" s="260"/>
      <c r="E6" s="260"/>
      <c r="F6" s="260"/>
      <c r="G6" s="39"/>
      <c r="H6" s="39"/>
      <c r="I6" s="39"/>
      <c r="J6" s="39"/>
      <c r="K6" s="39"/>
      <c r="L6" s="40"/>
      <c r="M6" s="35"/>
    </row>
    <row r="7" spans="2:13" ht="25.5" customHeight="1" x14ac:dyDescent="0.25">
      <c r="B7" s="261" t="s">
        <v>7</v>
      </c>
      <c r="C7" s="262"/>
      <c r="D7" s="262"/>
      <c r="E7" s="262"/>
      <c r="F7" s="263"/>
      <c r="G7" s="248" t="s">
        <v>212</v>
      </c>
      <c r="H7" s="1" t="s">
        <v>223</v>
      </c>
      <c r="I7" s="1" t="s">
        <v>143</v>
      </c>
      <c r="J7" s="1" t="s">
        <v>221</v>
      </c>
      <c r="K7" s="248" t="s">
        <v>213</v>
      </c>
      <c r="L7" s="1" t="s">
        <v>17</v>
      </c>
      <c r="M7" s="1" t="s">
        <v>46</v>
      </c>
    </row>
    <row r="8" spans="2:13" s="21" customFormat="1" ht="11.25" x14ac:dyDescent="0.2">
      <c r="B8" s="254">
        <v>1</v>
      </c>
      <c r="C8" s="254"/>
      <c r="D8" s="254"/>
      <c r="E8" s="254"/>
      <c r="F8" s="255"/>
      <c r="G8" s="20">
        <v>2</v>
      </c>
      <c r="H8" s="19">
        <v>3</v>
      </c>
      <c r="I8" s="19">
        <v>4</v>
      </c>
      <c r="J8" s="19">
        <v>4</v>
      </c>
      <c r="K8" s="19">
        <v>5</v>
      </c>
      <c r="L8" s="19" t="s">
        <v>19</v>
      </c>
      <c r="M8" s="19" t="s">
        <v>20</v>
      </c>
    </row>
    <row r="9" spans="2:13" x14ac:dyDescent="0.25">
      <c r="B9" s="256" t="s">
        <v>0</v>
      </c>
      <c r="C9" s="257"/>
      <c r="D9" s="257"/>
      <c r="E9" s="257"/>
      <c r="F9" s="258"/>
      <c r="G9" s="46">
        <f>G10+G11</f>
        <v>1219049.57</v>
      </c>
      <c r="H9" s="211">
        <v>3616350</v>
      </c>
      <c r="I9" s="211">
        <v>2959600</v>
      </c>
      <c r="J9" s="211">
        <f>J10+J11</f>
        <v>3616350</v>
      </c>
      <c r="K9" s="56">
        <v>1768585.6</v>
      </c>
      <c r="L9" s="111">
        <f>K9/G9*100</f>
        <v>145.07905531683997</v>
      </c>
      <c r="M9" s="111">
        <f>K9/J9*100</f>
        <v>48.905266359727349</v>
      </c>
    </row>
    <row r="10" spans="2:13" x14ac:dyDescent="0.25">
      <c r="B10" s="259" t="s">
        <v>47</v>
      </c>
      <c r="C10" s="251"/>
      <c r="D10" s="251"/>
      <c r="E10" s="251"/>
      <c r="F10" s="253"/>
      <c r="G10" s="47">
        <v>1219049.57</v>
      </c>
      <c r="H10" s="212">
        <v>3616350</v>
      </c>
      <c r="I10" s="212">
        <v>2959600</v>
      </c>
      <c r="J10" s="213">
        <v>3616350</v>
      </c>
      <c r="K10" s="57">
        <v>1768585.6</v>
      </c>
      <c r="L10" s="112">
        <f>K10/G10*100</f>
        <v>145.07905531683997</v>
      </c>
      <c r="M10" s="112">
        <f>K10/J10*100</f>
        <v>48.905266359727349</v>
      </c>
    </row>
    <row r="11" spans="2:13" x14ac:dyDescent="0.25">
      <c r="B11" s="252" t="s">
        <v>52</v>
      </c>
      <c r="C11" s="253"/>
      <c r="D11" s="253"/>
      <c r="E11" s="253"/>
      <c r="F11" s="253"/>
      <c r="G11" s="47">
        <v>0</v>
      </c>
      <c r="H11" s="212">
        <v>0</v>
      </c>
      <c r="I11" s="212">
        <v>0</v>
      </c>
      <c r="J11" s="213"/>
      <c r="K11" s="57">
        <v>0</v>
      </c>
      <c r="L11" s="112"/>
      <c r="M11" s="112"/>
    </row>
    <row r="12" spans="2:13" x14ac:dyDescent="0.25">
      <c r="B12" s="16" t="s">
        <v>1</v>
      </c>
      <c r="C12" s="28"/>
      <c r="D12" s="28"/>
      <c r="E12" s="28"/>
      <c r="F12" s="28"/>
      <c r="G12" s="46">
        <f>G13+G14</f>
        <v>1260529.1099999999</v>
      </c>
      <c r="H12" s="211">
        <f>H13+H14</f>
        <v>3616350</v>
      </c>
      <c r="I12" s="211">
        <v>2962113.64</v>
      </c>
      <c r="J12" s="211">
        <f>J13+J14</f>
        <v>3616350</v>
      </c>
      <c r="K12" s="56">
        <f>K13+K14</f>
        <v>1695540.19</v>
      </c>
      <c r="L12" s="111">
        <f>K12/G12*100</f>
        <v>134.51019707113309</v>
      </c>
      <c r="M12" s="111">
        <f>K12/J12*100</f>
        <v>46.885400749374369</v>
      </c>
    </row>
    <row r="13" spans="2:13" x14ac:dyDescent="0.25">
      <c r="B13" s="250" t="s">
        <v>48</v>
      </c>
      <c r="C13" s="251"/>
      <c r="D13" s="251"/>
      <c r="E13" s="251"/>
      <c r="F13" s="251"/>
      <c r="G13" s="47">
        <v>1253373.94</v>
      </c>
      <c r="H13" s="212">
        <v>3586350</v>
      </c>
      <c r="I13" s="212">
        <v>2938113.64</v>
      </c>
      <c r="J13" s="213">
        <v>3576650</v>
      </c>
      <c r="K13" s="57">
        <v>1675861.31</v>
      </c>
      <c r="L13" s="113">
        <f>K13/G13*100</f>
        <v>133.70800656665961</v>
      </c>
      <c r="M13" s="113">
        <f>K13/J13*100</f>
        <v>46.85561377266437</v>
      </c>
    </row>
    <row r="14" spans="2:13" x14ac:dyDescent="0.25">
      <c r="B14" s="252" t="s">
        <v>49</v>
      </c>
      <c r="C14" s="253"/>
      <c r="D14" s="253"/>
      <c r="E14" s="253"/>
      <c r="F14" s="253"/>
      <c r="G14" s="47">
        <v>7155.17</v>
      </c>
      <c r="H14" s="212">
        <v>30000</v>
      </c>
      <c r="I14" s="212">
        <v>24000</v>
      </c>
      <c r="J14" s="213">
        <v>39700</v>
      </c>
      <c r="K14" s="57">
        <v>19678.88</v>
      </c>
      <c r="L14" s="113">
        <f>K14/G14*100</f>
        <v>275.03022290176193</v>
      </c>
      <c r="M14" s="113">
        <f>K14/J14*100</f>
        <v>49.568967254408065</v>
      </c>
    </row>
    <row r="15" spans="2:13" x14ac:dyDescent="0.25">
      <c r="B15" s="265" t="s">
        <v>56</v>
      </c>
      <c r="C15" s="257"/>
      <c r="D15" s="257"/>
      <c r="E15" s="257"/>
      <c r="F15" s="257"/>
      <c r="G15" s="48">
        <f>G9-G12</f>
        <v>-41479.539999999804</v>
      </c>
      <c r="H15" s="211">
        <f>H9-H12</f>
        <v>0</v>
      </c>
      <c r="I15" s="214">
        <v>2513.64</v>
      </c>
      <c r="J15" s="214">
        <f>J9-J12</f>
        <v>0</v>
      </c>
      <c r="K15" s="58">
        <f>K9-K12</f>
        <v>73045.410000000149</v>
      </c>
      <c r="L15" s="114"/>
      <c r="M15" s="109"/>
    </row>
    <row r="16" spans="2:13" ht="18" x14ac:dyDescent="0.25">
      <c r="B16" s="34"/>
      <c r="C16" s="41"/>
      <c r="D16" s="41"/>
      <c r="E16" s="41"/>
      <c r="F16" s="41"/>
      <c r="G16" s="41"/>
      <c r="H16" s="59"/>
      <c r="I16" s="42"/>
      <c r="J16" s="42"/>
      <c r="K16" s="42"/>
      <c r="L16" s="42"/>
      <c r="M16" s="42"/>
    </row>
    <row r="17" spans="1:44" ht="18" customHeight="1" x14ac:dyDescent="0.25">
      <c r="B17" s="260" t="s">
        <v>57</v>
      </c>
      <c r="C17" s="260"/>
      <c r="D17" s="260"/>
      <c r="E17" s="260"/>
      <c r="F17" s="260"/>
      <c r="G17" s="41"/>
      <c r="H17" s="59"/>
      <c r="I17" s="42"/>
      <c r="J17" s="42"/>
      <c r="K17" s="42"/>
      <c r="L17" s="42"/>
      <c r="M17" s="42"/>
    </row>
    <row r="18" spans="1:44" s="21" customFormat="1" ht="10.5" customHeight="1" x14ac:dyDescent="0.25">
      <c r="B18" s="254"/>
      <c r="C18" s="254"/>
      <c r="D18" s="254"/>
      <c r="E18" s="254"/>
      <c r="F18" s="255"/>
      <c r="G18" s="20"/>
      <c r="H18" s="60"/>
      <c r="I18" s="19"/>
      <c r="J18" s="19"/>
      <c r="K18" s="19"/>
      <c r="L18" s="110"/>
      <c r="M18" s="110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</row>
    <row r="19" spans="1:44" ht="15.75" customHeight="1" x14ac:dyDescent="0.25">
      <c r="A19" s="21"/>
      <c r="B19" s="259" t="s">
        <v>50</v>
      </c>
      <c r="C19" s="270"/>
      <c r="D19" s="270"/>
      <c r="E19" s="270"/>
      <c r="F19" s="271"/>
      <c r="G19" s="47">
        <v>0</v>
      </c>
      <c r="H19" s="57">
        <v>0</v>
      </c>
      <c r="I19" s="53">
        <v>0</v>
      </c>
      <c r="J19" s="53"/>
      <c r="K19" s="57">
        <v>0</v>
      </c>
      <c r="L19" s="54"/>
      <c r="M19" s="54"/>
    </row>
    <row r="20" spans="1:44" x14ac:dyDescent="0.25">
      <c r="A20" s="21"/>
      <c r="B20" s="259" t="s">
        <v>51</v>
      </c>
      <c r="C20" s="251"/>
      <c r="D20" s="251"/>
      <c r="E20" s="251"/>
      <c r="F20" s="251"/>
      <c r="G20" s="47">
        <v>0</v>
      </c>
      <c r="H20" s="57">
        <v>0</v>
      </c>
      <c r="I20" s="53">
        <v>0</v>
      </c>
      <c r="J20" s="53"/>
      <c r="K20" s="57">
        <v>0</v>
      </c>
      <c r="L20" s="54"/>
      <c r="M20" s="54"/>
    </row>
    <row r="21" spans="1:44" s="29" customFormat="1" ht="15" customHeight="1" x14ac:dyDescent="0.25">
      <c r="A21" s="21"/>
      <c r="B21" s="267" t="s">
        <v>53</v>
      </c>
      <c r="C21" s="268"/>
      <c r="D21" s="268"/>
      <c r="E21" s="268"/>
      <c r="F21" s="269"/>
      <c r="G21" s="46">
        <v>0</v>
      </c>
      <c r="H21" s="56">
        <v>0</v>
      </c>
      <c r="I21" s="52">
        <v>0</v>
      </c>
      <c r="J21" s="52"/>
      <c r="K21" s="56">
        <v>0</v>
      </c>
      <c r="L21" s="55"/>
      <c r="M21" s="55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1:44" s="29" customFormat="1" ht="15" customHeight="1" x14ac:dyDescent="0.25">
      <c r="A22" s="21"/>
      <c r="B22" s="267" t="s">
        <v>58</v>
      </c>
      <c r="C22" s="268"/>
      <c r="D22" s="268"/>
      <c r="E22" s="268"/>
      <c r="F22" s="269"/>
      <c r="G22" s="46">
        <v>2513.64</v>
      </c>
      <c r="H22" s="56">
        <v>0</v>
      </c>
      <c r="I22" s="52">
        <v>2513.64</v>
      </c>
      <c r="J22" s="56">
        <v>0</v>
      </c>
      <c r="K22" s="56">
        <v>0</v>
      </c>
      <c r="L22" s="111"/>
      <c r="M22" s="55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1:44" x14ac:dyDescent="0.25">
      <c r="A23" s="21"/>
      <c r="B23" s="265" t="s">
        <v>59</v>
      </c>
      <c r="C23" s="257"/>
      <c r="D23" s="257"/>
      <c r="E23" s="257"/>
      <c r="F23" s="257"/>
      <c r="G23" s="46">
        <f>G15+G22</f>
        <v>-38965.899999999805</v>
      </c>
      <c r="H23" s="56">
        <v>0</v>
      </c>
      <c r="I23" s="52">
        <v>0</v>
      </c>
      <c r="J23" s="52"/>
      <c r="K23" s="56">
        <f>K15+K22</f>
        <v>73045.410000000149</v>
      </c>
      <c r="L23" s="55"/>
      <c r="M23" s="55"/>
    </row>
    <row r="24" spans="1:44" ht="15.75" x14ac:dyDescent="0.25">
      <c r="B24" s="43"/>
      <c r="C24" s="44"/>
      <c r="D24" s="44"/>
      <c r="E24" s="44"/>
      <c r="F24" s="44"/>
      <c r="G24" s="45"/>
      <c r="H24" s="45"/>
      <c r="I24" s="45"/>
      <c r="J24" s="45"/>
      <c r="K24" s="45"/>
      <c r="L24" s="45"/>
      <c r="M24" s="35"/>
    </row>
    <row r="25" spans="1:44" ht="15.75" x14ac:dyDescent="0.25">
      <c r="B25" s="43"/>
      <c r="C25" s="44"/>
      <c r="D25" s="44"/>
      <c r="E25" s="44"/>
      <c r="F25" s="44"/>
      <c r="G25" s="45"/>
      <c r="H25" s="45"/>
      <c r="I25" s="45"/>
      <c r="J25" s="45"/>
      <c r="K25" s="45"/>
      <c r="L25" s="45"/>
      <c r="M25" s="35"/>
    </row>
    <row r="26" spans="1:44" ht="15.75" x14ac:dyDescent="0.25">
      <c r="B26" s="272" t="s">
        <v>63</v>
      </c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</row>
    <row r="27" spans="1:44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  <c r="L27" s="15"/>
    </row>
    <row r="28" spans="1:44" ht="15" customHeight="1" x14ac:dyDescent="0.25"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</row>
    <row r="29" spans="1:44" x14ac:dyDescent="0.25"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</row>
    <row r="30" spans="1:44" ht="15" customHeight="1" x14ac:dyDescent="0.25">
      <c r="B30" s="273" t="s">
        <v>69</v>
      </c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</row>
    <row r="31" spans="1:44" ht="36.75" customHeight="1" x14ac:dyDescent="0.25"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</row>
    <row r="32" spans="1:44" ht="15" customHeight="1" x14ac:dyDescent="0.25">
      <c r="B32" s="264" t="s">
        <v>70</v>
      </c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</row>
    <row r="33" spans="2:13" x14ac:dyDescent="0.25"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</row>
    <row r="36" spans="2:13" ht="15.75" x14ac:dyDescent="0.25">
      <c r="B36" s="50"/>
      <c r="C36" s="50"/>
      <c r="D36" s="50"/>
      <c r="E36" s="50"/>
      <c r="F36" s="50"/>
      <c r="G36" s="51"/>
      <c r="H36" s="49"/>
      <c r="I36" s="49"/>
      <c r="J36" s="49"/>
      <c r="K36" s="49"/>
    </row>
  </sheetData>
  <mergeCells count="25">
    <mergeCell ref="B32:M33"/>
    <mergeCell ref="B15:F15"/>
    <mergeCell ref="B23:F23"/>
    <mergeCell ref="B3:D3"/>
    <mergeCell ref="B22:F22"/>
    <mergeCell ref="B18:F18"/>
    <mergeCell ref="B20:F20"/>
    <mergeCell ref="B21:F21"/>
    <mergeCell ref="B19:F19"/>
    <mergeCell ref="B26:M26"/>
    <mergeCell ref="B29:M29"/>
    <mergeCell ref="B28:M28"/>
    <mergeCell ref="B30:M31"/>
    <mergeCell ref="B17:F17"/>
    <mergeCell ref="B1:M1"/>
    <mergeCell ref="B2:M2"/>
    <mergeCell ref="B4:M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79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88"/>
  <sheetViews>
    <sheetView topLeftCell="B25" workbookViewId="0">
      <selection activeCell="B29" sqref="B29:L29"/>
    </sheetView>
  </sheetViews>
  <sheetFormatPr defaultRowHeight="15" x14ac:dyDescent="0.25"/>
  <cols>
    <col min="2" max="2" width="7.42578125" bestFit="1" customWidth="1"/>
    <col min="3" max="3" width="4.5703125" customWidth="1"/>
    <col min="4" max="4" width="5.42578125" bestFit="1" customWidth="1"/>
    <col min="5" max="5" width="6.7109375" customWidth="1"/>
    <col min="6" max="6" width="45.85546875" customWidth="1"/>
    <col min="7" max="7" width="14.7109375" customWidth="1"/>
    <col min="8" max="8" width="16.28515625" customWidth="1"/>
    <col min="9" max="9" width="15.42578125" customWidth="1"/>
    <col min="10" max="10" width="14.7109375" customWidth="1"/>
    <col min="11" max="12" width="9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280" t="s">
        <v>12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280" t="s">
        <v>60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</row>
    <row r="5" spans="2:12" ht="15.75" customHeight="1" x14ac:dyDescent="0.25">
      <c r="B5" s="280" t="s">
        <v>18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</row>
    <row r="6" spans="2:12" ht="11.25" customHeight="1" x14ac:dyDescent="0.25">
      <c r="B6" s="2"/>
      <c r="C6" s="2"/>
      <c r="D6" s="2"/>
      <c r="E6" s="2"/>
      <c r="F6" s="2"/>
      <c r="G6" s="2"/>
      <c r="H6" s="2"/>
      <c r="I6" s="2"/>
      <c r="J6" s="3"/>
      <c r="K6" s="3"/>
    </row>
    <row r="7" spans="2:12" ht="45" customHeight="1" x14ac:dyDescent="0.25">
      <c r="B7" s="274" t="s">
        <v>7</v>
      </c>
      <c r="C7" s="275"/>
      <c r="D7" s="275"/>
      <c r="E7" s="275"/>
      <c r="F7" s="276"/>
      <c r="G7" s="115" t="s">
        <v>214</v>
      </c>
      <c r="H7" s="115" t="s">
        <v>222</v>
      </c>
      <c r="I7" s="115" t="s">
        <v>224</v>
      </c>
      <c r="J7" s="115" t="s">
        <v>215</v>
      </c>
      <c r="K7" s="115" t="s">
        <v>17</v>
      </c>
      <c r="L7" s="115" t="s">
        <v>17</v>
      </c>
    </row>
    <row r="8" spans="2:12" ht="15.95" customHeight="1" x14ac:dyDescent="0.25">
      <c r="B8" s="277">
        <v>1</v>
      </c>
      <c r="C8" s="278"/>
      <c r="D8" s="278"/>
      <c r="E8" s="278"/>
      <c r="F8" s="279"/>
      <c r="G8" s="31">
        <v>2</v>
      </c>
      <c r="H8" s="31">
        <v>3</v>
      </c>
      <c r="I8" s="31">
        <v>4</v>
      </c>
      <c r="J8" s="31">
        <v>5</v>
      </c>
      <c r="K8" s="31" t="s">
        <v>19</v>
      </c>
      <c r="L8" s="31" t="s">
        <v>20</v>
      </c>
    </row>
    <row r="9" spans="2:12" ht="20.100000000000001" customHeight="1" x14ac:dyDescent="0.25">
      <c r="B9" s="116"/>
      <c r="C9" s="116"/>
      <c r="D9" s="116"/>
      <c r="E9" s="116"/>
      <c r="F9" s="116" t="s">
        <v>161</v>
      </c>
      <c r="G9" s="117">
        <f>G10</f>
        <v>1219049.3700000001</v>
      </c>
      <c r="H9" s="216">
        <f>H10</f>
        <v>3616350</v>
      </c>
      <c r="I9" s="216">
        <f>I10</f>
        <v>3616350</v>
      </c>
      <c r="J9" s="151">
        <f>J10</f>
        <v>1768585.5999999999</v>
      </c>
      <c r="K9" s="152">
        <f t="shared" ref="K9:K15" si="0">J9/G9*100</f>
        <v>145.07907911883828</v>
      </c>
      <c r="L9" s="188">
        <f>J9/I9*100</f>
        <v>48.905266359727342</v>
      </c>
    </row>
    <row r="10" spans="2:12" ht="20.100000000000001" customHeight="1" x14ac:dyDescent="0.25">
      <c r="B10" s="118">
        <v>6</v>
      </c>
      <c r="C10" s="118"/>
      <c r="D10" s="118"/>
      <c r="E10" s="118"/>
      <c r="F10" s="118" t="s">
        <v>2</v>
      </c>
      <c r="G10" s="119">
        <f>G11+G14+G17+G23+G27</f>
        <v>1219049.3700000001</v>
      </c>
      <c r="H10" s="144">
        <f>H11+H14+H17+H23</f>
        <v>3616350</v>
      </c>
      <c r="I10" s="144">
        <f>I11+I14+I17+I23+I27</f>
        <v>3616350</v>
      </c>
      <c r="J10" s="153">
        <f>J11+J14+J17+J23+J27</f>
        <v>1768585.5999999999</v>
      </c>
      <c r="K10" s="154">
        <f t="shared" si="0"/>
        <v>145.07907911883828</v>
      </c>
      <c r="L10" s="189">
        <f>J10/I10*100</f>
        <v>48.905266359727342</v>
      </c>
    </row>
    <row r="11" spans="2:12" ht="20.100000000000001" customHeight="1" x14ac:dyDescent="0.25">
      <c r="B11" s="121"/>
      <c r="C11" s="121">
        <v>63</v>
      </c>
      <c r="D11" s="121"/>
      <c r="E11" s="121"/>
      <c r="F11" s="121" t="s">
        <v>200</v>
      </c>
      <c r="G11" s="122">
        <f>G12</f>
        <v>7540</v>
      </c>
      <c r="H11" s="138">
        <v>17300</v>
      </c>
      <c r="I11" s="138">
        <v>17300</v>
      </c>
      <c r="J11" s="155">
        <f>J12</f>
        <v>0</v>
      </c>
      <c r="K11" s="156">
        <f t="shared" si="0"/>
        <v>0</v>
      </c>
      <c r="L11" s="156">
        <f>J11/I11*100</f>
        <v>0</v>
      </c>
    </row>
    <row r="12" spans="2:12" ht="20.100000000000001" customHeight="1" x14ac:dyDescent="0.25">
      <c r="B12" s="124"/>
      <c r="C12" s="124"/>
      <c r="D12" s="124">
        <v>636</v>
      </c>
      <c r="E12" s="124"/>
      <c r="F12" s="124" t="s">
        <v>201</v>
      </c>
      <c r="G12" s="125">
        <f>G13</f>
        <v>7540</v>
      </c>
      <c r="H12" s="139"/>
      <c r="I12" s="139"/>
      <c r="J12" s="157">
        <f>J13</f>
        <v>0</v>
      </c>
      <c r="K12" s="158">
        <f t="shared" si="0"/>
        <v>0</v>
      </c>
      <c r="L12" s="158"/>
    </row>
    <row r="13" spans="2:12" ht="20.100000000000001" customHeight="1" x14ac:dyDescent="0.25">
      <c r="B13" s="128"/>
      <c r="C13" s="128"/>
      <c r="D13" s="128"/>
      <c r="E13" s="128">
        <v>6361</v>
      </c>
      <c r="F13" s="128" t="s">
        <v>197</v>
      </c>
      <c r="G13" s="129">
        <v>7540</v>
      </c>
      <c r="H13" s="137"/>
      <c r="I13" s="137"/>
      <c r="J13" s="159">
        <v>0</v>
      </c>
      <c r="K13" s="160">
        <f t="shared" si="0"/>
        <v>0</v>
      </c>
      <c r="L13" s="160"/>
    </row>
    <row r="14" spans="2:12" ht="20.100000000000001" customHeight="1" x14ac:dyDescent="0.25">
      <c r="B14" s="132"/>
      <c r="C14" s="132">
        <v>65</v>
      </c>
      <c r="D14" s="132"/>
      <c r="E14" s="132"/>
      <c r="F14" s="132" t="s">
        <v>198</v>
      </c>
      <c r="G14" s="122">
        <f>G15</f>
        <v>232986.96</v>
      </c>
      <c r="H14" s="138">
        <v>611000</v>
      </c>
      <c r="I14" s="138">
        <v>611000</v>
      </c>
      <c r="J14" s="155">
        <f>J15</f>
        <v>264123.49</v>
      </c>
      <c r="K14" s="156">
        <f t="shared" si="0"/>
        <v>113.36406552538392</v>
      </c>
      <c r="L14" s="156">
        <f>J14/I14*100</f>
        <v>43.228067103109659</v>
      </c>
    </row>
    <row r="15" spans="2:12" ht="20.100000000000001" customHeight="1" x14ac:dyDescent="0.25">
      <c r="B15" s="133"/>
      <c r="C15" s="133"/>
      <c r="D15" s="133">
        <v>652</v>
      </c>
      <c r="E15" s="133"/>
      <c r="F15" s="133" t="s">
        <v>71</v>
      </c>
      <c r="G15" s="125">
        <f>G16</f>
        <v>232986.96</v>
      </c>
      <c r="H15" s="139"/>
      <c r="I15" s="139"/>
      <c r="J15" s="157">
        <f>J16</f>
        <v>264123.49</v>
      </c>
      <c r="K15" s="158">
        <f t="shared" si="0"/>
        <v>113.36406552538392</v>
      </c>
      <c r="L15" s="160"/>
    </row>
    <row r="16" spans="2:12" ht="20.100000000000001" customHeight="1" x14ac:dyDescent="0.25">
      <c r="B16" s="128"/>
      <c r="C16" s="128"/>
      <c r="D16" s="128"/>
      <c r="E16" s="128">
        <v>6526</v>
      </c>
      <c r="F16" s="128" t="s">
        <v>72</v>
      </c>
      <c r="G16" s="129">
        <v>232986.96</v>
      </c>
      <c r="H16" s="137"/>
      <c r="I16" s="137"/>
      <c r="J16" s="159">
        <v>264123.49</v>
      </c>
      <c r="K16" s="160">
        <f>J14/G16*100</f>
        <v>113.36406552538392</v>
      </c>
      <c r="L16" s="160"/>
    </row>
    <row r="17" spans="2:12" ht="20.100000000000001" customHeight="1" x14ac:dyDescent="0.25">
      <c r="B17" s="132"/>
      <c r="C17" s="132">
        <v>66</v>
      </c>
      <c r="D17" s="134"/>
      <c r="E17" s="134"/>
      <c r="F17" s="121" t="s">
        <v>203</v>
      </c>
      <c r="G17" s="122">
        <f>G18+G21</f>
        <v>456.08</v>
      </c>
      <c r="H17" s="138">
        <v>5600</v>
      </c>
      <c r="I17" s="138">
        <v>5600</v>
      </c>
      <c r="J17" s="155">
        <f>J18</f>
        <v>907.22</v>
      </c>
      <c r="K17" s="156">
        <f t="shared" ref="K17:K26" si="1">J17/G17*100</f>
        <v>198.91685669180848</v>
      </c>
      <c r="L17" s="156">
        <f>J17/I17*100</f>
        <v>16.200357142857143</v>
      </c>
    </row>
    <row r="18" spans="2:12" ht="20.100000000000001" customHeight="1" x14ac:dyDescent="0.25">
      <c r="B18" s="133"/>
      <c r="C18" s="133"/>
      <c r="D18" s="133">
        <v>661</v>
      </c>
      <c r="E18" s="135"/>
      <c r="F18" s="124" t="s">
        <v>202</v>
      </c>
      <c r="G18" s="125">
        <f>G19+G20</f>
        <v>271.08</v>
      </c>
      <c r="H18" s="139"/>
      <c r="I18" s="139"/>
      <c r="J18" s="157">
        <f>J19+J20</f>
        <v>907.22</v>
      </c>
      <c r="K18" s="158">
        <f t="shared" si="1"/>
        <v>334.66873247749749</v>
      </c>
      <c r="L18" s="158"/>
    </row>
    <row r="19" spans="2:12" ht="20.100000000000001" customHeight="1" x14ac:dyDescent="0.25">
      <c r="B19" s="128"/>
      <c r="C19" s="133"/>
      <c r="D19" s="128"/>
      <c r="E19" s="128">
        <v>6614</v>
      </c>
      <c r="F19" s="136" t="s">
        <v>21</v>
      </c>
      <c r="G19" s="137">
        <v>71.08</v>
      </c>
      <c r="H19" s="137"/>
      <c r="I19" s="137"/>
      <c r="J19" s="159">
        <v>667.22</v>
      </c>
      <c r="K19" s="160">
        <f t="shared" si="1"/>
        <v>938.68880135059101</v>
      </c>
      <c r="L19" s="160"/>
    </row>
    <row r="20" spans="2:12" ht="20.100000000000001" customHeight="1" x14ac:dyDescent="0.25">
      <c r="B20" s="128"/>
      <c r="C20" s="133"/>
      <c r="D20" s="128"/>
      <c r="E20" s="128">
        <v>6615</v>
      </c>
      <c r="F20" s="136" t="s">
        <v>73</v>
      </c>
      <c r="G20" s="137">
        <v>200</v>
      </c>
      <c r="H20" s="137"/>
      <c r="I20" s="137"/>
      <c r="J20" s="159">
        <v>240</v>
      </c>
      <c r="K20" s="160">
        <f t="shared" si="1"/>
        <v>120</v>
      </c>
      <c r="L20" s="160"/>
    </row>
    <row r="21" spans="2:12" ht="20.100000000000001" customHeight="1" x14ac:dyDescent="0.25">
      <c r="B21" s="133"/>
      <c r="C21" s="133"/>
      <c r="D21" s="133">
        <v>663</v>
      </c>
      <c r="E21" s="133"/>
      <c r="F21" s="124" t="s">
        <v>204</v>
      </c>
      <c r="G21" s="125">
        <f>G22</f>
        <v>185</v>
      </c>
      <c r="H21" s="139"/>
      <c r="I21" s="139"/>
      <c r="J21" s="157">
        <f>J22</f>
        <v>0</v>
      </c>
      <c r="K21" s="158">
        <f t="shared" si="1"/>
        <v>0</v>
      </c>
      <c r="L21" s="158"/>
    </row>
    <row r="22" spans="2:12" ht="20.100000000000001" customHeight="1" x14ac:dyDescent="0.25">
      <c r="B22" s="128"/>
      <c r="C22" s="128"/>
      <c r="D22" s="128"/>
      <c r="E22" s="128">
        <v>6631</v>
      </c>
      <c r="F22" s="136" t="s">
        <v>74</v>
      </c>
      <c r="G22" s="129">
        <v>185</v>
      </c>
      <c r="H22" s="137"/>
      <c r="I22" s="137"/>
      <c r="J22" s="159">
        <v>0</v>
      </c>
      <c r="K22" s="160">
        <f t="shared" si="1"/>
        <v>0</v>
      </c>
      <c r="L22" s="160"/>
    </row>
    <row r="23" spans="2:12" ht="20.100000000000001" customHeight="1" x14ac:dyDescent="0.25">
      <c r="B23" s="132"/>
      <c r="C23" s="132">
        <v>67</v>
      </c>
      <c r="D23" s="132"/>
      <c r="E23" s="132"/>
      <c r="F23" s="121" t="s">
        <v>75</v>
      </c>
      <c r="G23" s="138">
        <f>G24</f>
        <v>978066.33000000007</v>
      </c>
      <c r="H23" s="138">
        <v>2982450</v>
      </c>
      <c r="I23" s="138">
        <v>2982450</v>
      </c>
      <c r="J23" s="155">
        <f>J24</f>
        <v>1503554.89</v>
      </c>
      <c r="K23" s="156">
        <f t="shared" si="1"/>
        <v>153.72729270825627</v>
      </c>
      <c r="L23" s="190">
        <f>J23/I23*100</f>
        <v>50.41341480997167</v>
      </c>
    </row>
    <row r="24" spans="2:12" ht="20.100000000000001" customHeight="1" x14ac:dyDescent="0.25">
      <c r="B24" s="133"/>
      <c r="C24" s="133"/>
      <c r="D24" s="133">
        <v>671</v>
      </c>
      <c r="E24" s="133"/>
      <c r="F24" s="124" t="s">
        <v>205</v>
      </c>
      <c r="G24" s="139">
        <f>G25+G26</f>
        <v>978066.33000000007</v>
      </c>
      <c r="H24" s="139"/>
      <c r="I24" s="139"/>
      <c r="J24" s="157">
        <f>J25+J26</f>
        <v>1503554.89</v>
      </c>
      <c r="K24" s="158">
        <f t="shared" si="1"/>
        <v>153.72729270825627</v>
      </c>
      <c r="L24" s="158"/>
    </row>
    <row r="25" spans="2:12" ht="20.100000000000001" customHeight="1" x14ac:dyDescent="0.25">
      <c r="B25" s="128"/>
      <c r="C25" s="128"/>
      <c r="D25" s="128"/>
      <c r="E25" s="128">
        <v>6711</v>
      </c>
      <c r="F25" s="136" t="s">
        <v>196</v>
      </c>
      <c r="G25" s="137">
        <v>968174.3</v>
      </c>
      <c r="H25" s="137"/>
      <c r="I25" s="137"/>
      <c r="J25" s="159">
        <v>1456747.51</v>
      </c>
      <c r="K25" s="160">
        <f t="shared" si="1"/>
        <v>150.46335251823976</v>
      </c>
      <c r="L25" s="160"/>
    </row>
    <row r="26" spans="2:12" ht="20.100000000000001" customHeight="1" x14ac:dyDescent="0.25">
      <c r="B26" s="128"/>
      <c r="C26" s="128"/>
      <c r="D26" s="128"/>
      <c r="E26" s="128">
        <v>6712</v>
      </c>
      <c r="F26" s="136" t="s">
        <v>199</v>
      </c>
      <c r="G26" s="137">
        <v>9892.0300000000007</v>
      </c>
      <c r="H26" s="137"/>
      <c r="I26" s="137"/>
      <c r="J26" s="159">
        <v>46807.38</v>
      </c>
      <c r="K26" s="160">
        <f t="shared" si="1"/>
        <v>473.18275419706566</v>
      </c>
      <c r="L26" s="193"/>
    </row>
    <row r="27" spans="2:12" s="27" customFormat="1" ht="20.100000000000001" customHeight="1" x14ac:dyDescent="0.25">
      <c r="B27" s="140">
        <v>7</v>
      </c>
      <c r="C27" s="140"/>
      <c r="D27" s="141"/>
      <c r="E27" s="141"/>
      <c r="F27" s="118" t="s">
        <v>3</v>
      </c>
      <c r="G27" s="119">
        <v>0</v>
      </c>
      <c r="H27" s="144">
        <v>0</v>
      </c>
      <c r="I27" s="144">
        <v>0</v>
      </c>
      <c r="J27" s="153">
        <v>0</v>
      </c>
      <c r="K27" s="154">
        <v>0</v>
      </c>
      <c r="L27" s="164"/>
    </row>
    <row r="28" spans="2:12" ht="20.100000000000001" customHeight="1" x14ac:dyDescent="0.25">
      <c r="B28" s="132"/>
      <c r="C28" s="132">
        <v>72</v>
      </c>
      <c r="D28" s="134"/>
      <c r="E28" s="134"/>
      <c r="F28" s="142" t="s">
        <v>163</v>
      </c>
      <c r="G28" s="122"/>
      <c r="H28" s="138"/>
      <c r="I28" s="138"/>
      <c r="J28" s="161"/>
      <c r="K28" s="162"/>
      <c r="L28" s="162"/>
    </row>
    <row r="29" spans="2:12" ht="20.100000000000001" customHeight="1" x14ac:dyDescent="0.25">
      <c r="B29" s="140">
        <v>9</v>
      </c>
      <c r="C29" s="140"/>
      <c r="D29" s="140"/>
      <c r="E29" s="140"/>
      <c r="F29" s="143" t="s">
        <v>160</v>
      </c>
      <c r="G29" s="119"/>
      <c r="H29" s="144"/>
      <c r="I29" s="192"/>
      <c r="J29" s="163"/>
      <c r="K29" s="164"/>
      <c r="L29" s="194"/>
    </row>
    <row r="30" spans="2:12" ht="15.95" customHeight="1" x14ac:dyDescent="0.25"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</row>
    <row r="31" spans="2:12" ht="45.75" customHeight="1" x14ac:dyDescent="0.25">
      <c r="B31" s="274" t="s">
        <v>7</v>
      </c>
      <c r="C31" s="275"/>
      <c r="D31" s="275"/>
      <c r="E31" s="275"/>
      <c r="F31" s="276"/>
      <c r="G31" s="115" t="s">
        <v>216</v>
      </c>
      <c r="H31" s="115" t="s">
        <v>222</v>
      </c>
      <c r="I31" s="115" t="s">
        <v>224</v>
      </c>
      <c r="J31" s="115" t="s">
        <v>217</v>
      </c>
      <c r="K31" s="115" t="s">
        <v>17</v>
      </c>
      <c r="L31" s="115" t="s">
        <v>17</v>
      </c>
    </row>
    <row r="32" spans="2:12" ht="9.75" customHeight="1" x14ac:dyDescent="0.25">
      <c r="B32" s="274"/>
      <c r="C32" s="275"/>
      <c r="D32" s="275"/>
      <c r="E32" s="275"/>
      <c r="F32" s="276"/>
      <c r="G32" s="115"/>
      <c r="H32" s="115"/>
      <c r="I32" s="115"/>
      <c r="J32" s="115"/>
      <c r="K32" s="115"/>
      <c r="L32" s="115"/>
    </row>
    <row r="33" spans="2:12" ht="20.100000000000001" customHeight="1" x14ac:dyDescent="0.25">
      <c r="B33" s="116"/>
      <c r="C33" s="116"/>
      <c r="D33" s="116"/>
      <c r="E33" s="116"/>
      <c r="F33" s="116" t="s">
        <v>8</v>
      </c>
      <c r="G33" s="166">
        <f>G34+G82</f>
        <v>1260529.1099999999</v>
      </c>
      <c r="H33" s="216">
        <f>H34+H82</f>
        <v>3616350</v>
      </c>
      <c r="I33" s="216">
        <f>I34+I82</f>
        <v>3616350</v>
      </c>
      <c r="J33" s="151">
        <f>J34+J82</f>
        <v>1695540.19</v>
      </c>
      <c r="K33" s="152">
        <f t="shared" ref="K33:K57" si="2">J33/G33*100</f>
        <v>134.51019707113309</v>
      </c>
      <c r="L33" s="188">
        <f>J33/I33*100</f>
        <v>46.885400749374369</v>
      </c>
    </row>
    <row r="34" spans="2:12" ht="20.100000000000001" customHeight="1" x14ac:dyDescent="0.25">
      <c r="B34" s="118">
        <v>3</v>
      </c>
      <c r="C34" s="118"/>
      <c r="D34" s="118"/>
      <c r="E34" s="118"/>
      <c r="F34" s="118" t="s">
        <v>4</v>
      </c>
      <c r="G34" s="144">
        <f>G35+G43+G73+G79</f>
        <v>1253373.94</v>
      </c>
      <c r="H34" s="144">
        <f>H35+H43+H73+H79</f>
        <v>3586350</v>
      </c>
      <c r="I34" s="144">
        <f>I35+I43+I73+I79</f>
        <v>3576650</v>
      </c>
      <c r="J34" s="153">
        <f>J35+J43+J73+J79</f>
        <v>1675861.31</v>
      </c>
      <c r="K34" s="154">
        <f t="shared" si="2"/>
        <v>133.70800656665961</v>
      </c>
      <c r="L34" s="189">
        <f>J34/I34*100</f>
        <v>46.85561377266437</v>
      </c>
    </row>
    <row r="35" spans="2:12" ht="20.100000000000001" customHeight="1" x14ac:dyDescent="0.25">
      <c r="B35" s="121"/>
      <c r="C35" s="121">
        <v>31</v>
      </c>
      <c r="D35" s="121"/>
      <c r="E35" s="121"/>
      <c r="F35" s="121" t="s">
        <v>5</v>
      </c>
      <c r="G35" s="138">
        <f>G36+G39+G41</f>
        <v>1017583.35</v>
      </c>
      <c r="H35" s="123">
        <v>2758250</v>
      </c>
      <c r="I35" s="138">
        <v>2758250</v>
      </c>
      <c r="J35" s="155">
        <f>J36+J39+J41</f>
        <v>1391499.94</v>
      </c>
      <c r="K35" s="156">
        <f t="shared" si="2"/>
        <v>136.7455491483818</v>
      </c>
      <c r="L35" s="190">
        <f>J35/I35*100</f>
        <v>50.448651862594026</v>
      </c>
    </row>
    <row r="36" spans="2:12" ht="20.100000000000001" customHeight="1" x14ac:dyDescent="0.25">
      <c r="B36" s="133"/>
      <c r="C36" s="133"/>
      <c r="D36" s="133">
        <v>311</v>
      </c>
      <c r="E36" s="133"/>
      <c r="F36" s="133" t="s">
        <v>23</v>
      </c>
      <c r="G36" s="125">
        <f>G37+G38</f>
        <v>770857.53</v>
      </c>
      <c r="H36" s="127"/>
      <c r="I36" s="139"/>
      <c r="J36" s="157">
        <f>J37+J38</f>
        <v>1069196.18</v>
      </c>
      <c r="K36" s="158">
        <f t="shared" si="2"/>
        <v>138.70217756061874</v>
      </c>
      <c r="L36" s="158"/>
    </row>
    <row r="37" spans="2:12" ht="20.100000000000001" customHeight="1" x14ac:dyDescent="0.25">
      <c r="B37" s="128"/>
      <c r="C37" s="128"/>
      <c r="D37" s="128"/>
      <c r="E37" s="128">
        <v>3111</v>
      </c>
      <c r="F37" s="128" t="s">
        <v>24</v>
      </c>
      <c r="G37" s="130">
        <v>747303.49</v>
      </c>
      <c r="H37" s="131"/>
      <c r="I37" s="137"/>
      <c r="J37" s="159">
        <v>1050582.22</v>
      </c>
      <c r="K37" s="160">
        <f t="shared" si="2"/>
        <v>140.58307422062219</v>
      </c>
      <c r="L37" s="160"/>
    </row>
    <row r="38" spans="2:12" ht="20.100000000000001" customHeight="1" x14ac:dyDescent="0.25">
      <c r="B38" s="128"/>
      <c r="C38" s="128"/>
      <c r="D38" s="128"/>
      <c r="E38" s="128">
        <v>3113</v>
      </c>
      <c r="F38" s="128" t="s">
        <v>76</v>
      </c>
      <c r="G38" s="129">
        <v>23554.04</v>
      </c>
      <c r="H38" s="131"/>
      <c r="I38" s="137"/>
      <c r="J38" s="159">
        <v>18613.96</v>
      </c>
      <c r="K38" s="160">
        <f t="shared" si="2"/>
        <v>79.02661284433583</v>
      </c>
      <c r="L38" s="160"/>
    </row>
    <row r="39" spans="2:12" ht="20.100000000000001" customHeight="1" x14ac:dyDescent="0.25">
      <c r="B39" s="133"/>
      <c r="C39" s="133"/>
      <c r="D39" s="133">
        <v>312</v>
      </c>
      <c r="E39" s="133"/>
      <c r="F39" s="133" t="s">
        <v>116</v>
      </c>
      <c r="G39" s="126">
        <f>G40</f>
        <v>119534.37</v>
      </c>
      <c r="H39" s="127"/>
      <c r="I39" s="139"/>
      <c r="J39" s="157">
        <f>J40</f>
        <v>145886.32999999999</v>
      </c>
      <c r="K39" s="158">
        <f t="shared" si="2"/>
        <v>122.04550875200162</v>
      </c>
      <c r="L39" s="158"/>
    </row>
    <row r="40" spans="2:12" ht="20.100000000000001" customHeight="1" x14ac:dyDescent="0.25">
      <c r="B40" s="128"/>
      <c r="C40" s="128"/>
      <c r="D40" s="128"/>
      <c r="E40" s="128">
        <v>3121</v>
      </c>
      <c r="F40" s="128" t="s">
        <v>116</v>
      </c>
      <c r="G40" s="129">
        <v>119534.37</v>
      </c>
      <c r="H40" s="131"/>
      <c r="I40" s="137"/>
      <c r="J40" s="159">
        <v>145886.32999999999</v>
      </c>
      <c r="K40" s="160">
        <f t="shared" si="2"/>
        <v>122.04550875200162</v>
      </c>
      <c r="L40" s="160"/>
    </row>
    <row r="41" spans="2:12" ht="20.100000000000001" customHeight="1" x14ac:dyDescent="0.25">
      <c r="B41" s="133"/>
      <c r="C41" s="133"/>
      <c r="D41" s="133">
        <v>313</v>
      </c>
      <c r="E41" s="133"/>
      <c r="F41" s="133" t="s">
        <v>118</v>
      </c>
      <c r="G41" s="126">
        <f>G42</f>
        <v>127191.45</v>
      </c>
      <c r="H41" s="127"/>
      <c r="I41" s="139"/>
      <c r="J41" s="157">
        <f>J42</f>
        <v>176417.43</v>
      </c>
      <c r="K41" s="158">
        <f t="shared" si="2"/>
        <v>138.70227126115788</v>
      </c>
      <c r="L41" s="158"/>
    </row>
    <row r="42" spans="2:12" ht="20.100000000000001" customHeight="1" x14ac:dyDescent="0.25">
      <c r="B42" s="128"/>
      <c r="C42" s="128"/>
      <c r="D42" s="128"/>
      <c r="E42" s="128">
        <v>3132</v>
      </c>
      <c r="F42" s="128" t="s">
        <v>119</v>
      </c>
      <c r="G42" s="130">
        <v>127191.45</v>
      </c>
      <c r="H42" s="131"/>
      <c r="I42" s="137"/>
      <c r="J42" s="159">
        <v>176417.43</v>
      </c>
      <c r="K42" s="160">
        <f t="shared" si="2"/>
        <v>138.70227126115788</v>
      </c>
      <c r="L42" s="160"/>
    </row>
    <row r="43" spans="2:12" ht="20.100000000000001" customHeight="1" x14ac:dyDescent="0.25">
      <c r="B43" s="132"/>
      <c r="C43" s="132">
        <v>32</v>
      </c>
      <c r="D43" s="134"/>
      <c r="E43" s="134"/>
      <c r="F43" s="132" t="s">
        <v>13</v>
      </c>
      <c r="G43" s="138">
        <f>G44+G48+G55+G65</f>
        <v>235112.81000000003</v>
      </c>
      <c r="H43" s="123">
        <v>827050</v>
      </c>
      <c r="I43" s="138">
        <v>817210</v>
      </c>
      <c r="J43" s="155">
        <f>J44+J48+J55+J65</f>
        <v>283203.41000000003</v>
      </c>
      <c r="K43" s="156">
        <f t="shared" si="2"/>
        <v>120.45426618821833</v>
      </c>
      <c r="L43" s="190">
        <f>J43/I43*100</f>
        <v>34.654912446005312</v>
      </c>
    </row>
    <row r="44" spans="2:12" ht="20.100000000000001" customHeight="1" x14ac:dyDescent="0.25">
      <c r="B44" s="133"/>
      <c r="C44" s="133"/>
      <c r="D44" s="133">
        <v>321</v>
      </c>
      <c r="E44" s="133"/>
      <c r="F44" s="133" t="s">
        <v>25</v>
      </c>
      <c r="G44" s="125">
        <f>G45+G46+G47</f>
        <v>23292.02</v>
      </c>
      <c r="H44" s="126"/>
      <c r="I44" s="139"/>
      <c r="J44" s="157">
        <f>SUM(J45:J47)</f>
        <v>26434.550000000003</v>
      </c>
      <c r="K44" s="158">
        <f t="shared" si="2"/>
        <v>113.49187404098058</v>
      </c>
      <c r="L44" s="158"/>
    </row>
    <row r="45" spans="2:12" ht="20.100000000000001" customHeight="1" x14ac:dyDescent="0.25">
      <c r="B45" s="128"/>
      <c r="C45" s="133"/>
      <c r="D45" s="128"/>
      <c r="E45" s="128">
        <v>3211</v>
      </c>
      <c r="F45" s="145" t="s">
        <v>26</v>
      </c>
      <c r="G45" s="137">
        <v>621.76</v>
      </c>
      <c r="H45" s="130"/>
      <c r="I45" s="137"/>
      <c r="J45" s="159">
        <v>322.22000000000003</v>
      </c>
      <c r="K45" s="160">
        <f t="shared" si="2"/>
        <v>51.823854863612972</v>
      </c>
      <c r="L45" s="160"/>
    </row>
    <row r="46" spans="2:12" ht="20.100000000000001" customHeight="1" x14ac:dyDescent="0.25">
      <c r="B46" s="128"/>
      <c r="C46" s="133"/>
      <c r="D46" s="128"/>
      <c r="E46" s="128">
        <v>3212</v>
      </c>
      <c r="F46" s="128" t="s">
        <v>77</v>
      </c>
      <c r="G46" s="137">
        <v>18338.580000000002</v>
      </c>
      <c r="H46" s="130"/>
      <c r="I46" s="137"/>
      <c r="J46" s="159">
        <v>23632.2</v>
      </c>
      <c r="K46" s="160">
        <f t="shared" si="2"/>
        <v>128.86602997614864</v>
      </c>
      <c r="L46" s="160"/>
    </row>
    <row r="47" spans="2:12" ht="20.100000000000001" customHeight="1" x14ac:dyDescent="0.25">
      <c r="B47" s="128"/>
      <c r="C47" s="133"/>
      <c r="D47" s="128"/>
      <c r="E47" s="128">
        <v>3213</v>
      </c>
      <c r="F47" s="128" t="s">
        <v>78</v>
      </c>
      <c r="G47" s="137">
        <v>4331.68</v>
      </c>
      <c r="H47" s="130"/>
      <c r="I47" s="137"/>
      <c r="J47" s="159">
        <v>2480.13</v>
      </c>
      <c r="K47" s="160">
        <f t="shared" si="2"/>
        <v>57.255614449820854</v>
      </c>
      <c r="L47" s="160"/>
    </row>
    <row r="48" spans="2:12" ht="20.100000000000001" customHeight="1" x14ac:dyDescent="0.25">
      <c r="B48" s="133"/>
      <c r="C48" s="133"/>
      <c r="D48" s="133">
        <v>322</v>
      </c>
      <c r="E48" s="133"/>
      <c r="F48" s="133" t="s">
        <v>79</v>
      </c>
      <c r="G48" s="125">
        <f>SUM(G49:G54)</f>
        <v>118026.13000000002</v>
      </c>
      <c r="H48" s="126"/>
      <c r="I48" s="139"/>
      <c r="J48" s="157">
        <f>SUM(J49:J54)</f>
        <v>122534.24</v>
      </c>
      <c r="K48" s="158">
        <f t="shared" si="2"/>
        <v>103.81958639158972</v>
      </c>
      <c r="L48" s="158"/>
    </row>
    <row r="49" spans="2:12" ht="20.100000000000001" customHeight="1" x14ac:dyDescent="0.25">
      <c r="B49" s="128"/>
      <c r="C49" s="133"/>
      <c r="D49" s="128"/>
      <c r="E49" s="128">
        <v>3221</v>
      </c>
      <c r="F49" s="128" t="s">
        <v>80</v>
      </c>
      <c r="G49" s="137">
        <v>22267.14</v>
      </c>
      <c r="H49" s="130"/>
      <c r="I49" s="137"/>
      <c r="J49" s="159">
        <v>22303.91</v>
      </c>
      <c r="K49" s="160">
        <f t="shared" si="2"/>
        <v>100.1651312202645</v>
      </c>
      <c r="L49" s="160"/>
    </row>
    <row r="50" spans="2:12" ht="20.100000000000001" customHeight="1" x14ac:dyDescent="0.25">
      <c r="B50" s="128"/>
      <c r="C50" s="133"/>
      <c r="D50" s="128"/>
      <c r="E50" s="128">
        <v>3222</v>
      </c>
      <c r="F50" s="128" t="s">
        <v>81</v>
      </c>
      <c r="G50" s="137">
        <v>58544.62</v>
      </c>
      <c r="H50" s="130"/>
      <c r="I50" s="137"/>
      <c r="J50" s="159">
        <v>68613.039999999994</v>
      </c>
      <c r="K50" s="160">
        <f t="shared" si="2"/>
        <v>117.19785695081801</v>
      </c>
      <c r="L50" s="160"/>
    </row>
    <row r="51" spans="2:12" ht="20.100000000000001" customHeight="1" x14ac:dyDescent="0.25">
      <c r="B51" s="128"/>
      <c r="C51" s="133"/>
      <c r="D51" s="128"/>
      <c r="E51" s="128">
        <v>3223</v>
      </c>
      <c r="F51" s="128" t="s">
        <v>82</v>
      </c>
      <c r="G51" s="137">
        <v>13680.99</v>
      </c>
      <c r="H51" s="130"/>
      <c r="I51" s="137"/>
      <c r="J51" s="159">
        <v>20212.98</v>
      </c>
      <c r="K51" s="160">
        <f t="shared" si="2"/>
        <v>147.74500968131693</v>
      </c>
      <c r="L51" s="160"/>
    </row>
    <row r="52" spans="2:12" ht="20.100000000000001" customHeight="1" x14ac:dyDescent="0.25">
      <c r="B52" s="128"/>
      <c r="C52" s="133"/>
      <c r="D52" s="128"/>
      <c r="E52" s="128">
        <v>3224</v>
      </c>
      <c r="F52" s="128" t="s">
        <v>83</v>
      </c>
      <c r="G52" s="137">
        <v>4256.1899999999996</v>
      </c>
      <c r="H52" s="130"/>
      <c r="I52" s="137"/>
      <c r="J52" s="159">
        <v>2814.19</v>
      </c>
      <c r="K52" s="160">
        <f t="shared" si="2"/>
        <v>66.119933555597854</v>
      </c>
      <c r="L52" s="160"/>
    </row>
    <row r="53" spans="2:12" ht="20.100000000000001" customHeight="1" x14ac:dyDescent="0.25">
      <c r="B53" s="128"/>
      <c r="C53" s="133"/>
      <c r="D53" s="128"/>
      <c r="E53" s="128">
        <v>3225</v>
      </c>
      <c r="F53" s="128" t="s">
        <v>84</v>
      </c>
      <c r="G53" s="137">
        <v>14612.91</v>
      </c>
      <c r="H53" s="130"/>
      <c r="I53" s="137"/>
      <c r="J53" s="159">
        <v>4783.21</v>
      </c>
      <c r="K53" s="160">
        <f t="shared" si="2"/>
        <v>32.732768490328077</v>
      </c>
      <c r="L53" s="160"/>
    </row>
    <row r="54" spans="2:12" ht="20.100000000000001" customHeight="1" x14ac:dyDescent="0.25">
      <c r="B54" s="128"/>
      <c r="C54" s="133"/>
      <c r="D54" s="128"/>
      <c r="E54" s="128">
        <v>3227</v>
      </c>
      <c r="F54" s="128" t="s">
        <v>85</v>
      </c>
      <c r="G54" s="137">
        <v>4664.28</v>
      </c>
      <c r="H54" s="130"/>
      <c r="I54" s="137"/>
      <c r="J54" s="159">
        <v>3806.91</v>
      </c>
      <c r="K54" s="160">
        <f t="shared" si="2"/>
        <v>81.618384831099334</v>
      </c>
      <c r="L54" s="160"/>
    </row>
    <row r="55" spans="2:12" ht="20.100000000000001" customHeight="1" x14ac:dyDescent="0.25">
      <c r="B55" s="133"/>
      <c r="C55" s="133"/>
      <c r="D55" s="133">
        <v>323</v>
      </c>
      <c r="E55" s="133"/>
      <c r="F55" s="133" t="s">
        <v>86</v>
      </c>
      <c r="G55" s="125">
        <f>SUM(G56:G64)</f>
        <v>86182.53</v>
      </c>
      <c r="H55" s="126"/>
      <c r="I55" s="139"/>
      <c r="J55" s="157">
        <f>SUM(J56:J64)</f>
        <v>123458.01000000001</v>
      </c>
      <c r="K55" s="158">
        <f t="shared" si="2"/>
        <v>143.25178200268664</v>
      </c>
      <c r="L55" s="158"/>
    </row>
    <row r="56" spans="2:12" ht="20.100000000000001" customHeight="1" x14ac:dyDescent="0.25">
      <c r="B56" s="128"/>
      <c r="C56" s="133"/>
      <c r="D56" s="128"/>
      <c r="E56" s="128">
        <v>3231</v>
      </c>
      <c r="F56" s="128" t="s">
        <v>87</v>
      </c>
      <c r="G56" s="137">
        <v>3312.5</v>
      </c>
      <c r="H56" s="130"/>
      <c r="I56" s="137"/>
      <c r="J56" s="159">
        <v>4662.97</v>
      </c>
      <c r="K56" s="160">
        <f t="shared" si="2"/>
        <v>140.76890566037736</v>
      </c>
      <c r="L56" s="160"/>
    </row>
    <row r="57" spans="2:12" ht="20.100000000000001" customHeight="1" x14ac:dyDescent="0.25">
      <c r="B57" s="128"/>
      <c r="C57" s="133"/>
      <c r="D57" s="128"/>
      <c r="E57" s="128">
        <v>3232</v>
      </c>
      <c r="F57" s="128" t="s">
        <v>88</v>
      </c>
      <c r="G57" s="137">
        <v>39648.720000000001</v>
      </c>
      <c r="H57" s="130"/>
      <c r="I57" s="137"/>
      <c r="J57" s="159">
        <v>24603.59</v>
      </c>
      <c r="K57" s="160">
        <f t="shared" si="2"/>
        <v>62.053932636412981</v>
      </c>
      <c r="L57" s="160"/>
    </row>
    <row r="58" spans="2:12" ht="20.100000000000001" customHeight="1" x14ac:dyDescent="0.25">
      <c r="B58" s="128"/>
      <c r="C58" s="133"/>
      <c r="D58" s="128"/>
      <c r="E58" s="128">
        <v>3233</v>
      </c>
      <c r="F58" s="128" t="s">
        <v>159</v>
      </c>
      <c r="G58" s="137">
        <v>0</v>
      </c>
      <c r="H58" s="130"/>
      <c r="I58" s="137"/>
      <c r="J58" s="159">
        <v>0</v>
      </c>
      <c r="K58" s="160">
        <v>0</v>
      </c>
      <c r="L58" s="160"/>
    </row>
    <row r="59" spans="2:12" ht="20.100000000000001" customHeight="1" x14ac:dyDescent="0.25">
      <c r="B59" s="128"/>
      <c r="C59" s="133"/>
      <c r="D59" s="128"/>
      <c r="E59" s="128">
        <v>3234</v>
      </c>
      <c r="F59" s="128" t="s">
        <v>89</v>
      </c>
      <c r="G59" s="137">
        <v>6862.63</v>
      </c>
      <c r="H59" s="130"/>
      <c r="I59" s="137"/>
      <c r="J59" s="159">
        <v>8623.19</v>
      </c>
      <c r="K59" s="160">
        <f t="shared" ref="K59:K67" si="3">J59/G59*100</f>
        <v>125.65430454505051</v>
      </c>
      <c r="L59" s="160"/>
    </row>
    <row r="60" spans="2:12" ht="20.100000000000001" customHeight="1" x14ac:dyDescent="0.25">
      <c r="B60" s="128"/>
      <c r="C60" s="133"/>
      <c r="D60" s="128"/>
      <c r="E60" s="128">
        <v>3235</v>
      </c>
      <c r="F60" s="128" t="s">
        <v>90</v>
      </c>
      <c r="G60" s="137">
        <v>11555.48</v>
      </c>
      <c r="H60" s="130"/>
      <c r="I60" s="137"/>
      <c r="J60" s="159">
        <v>45757.84</v>
      </c>
      <c r="K60" s="160">
        <f t="shared" si="3"/>
        <v>395.98389681778684</v>
      </c>
      <c r="L60" s="160"/>
    </row>
    <row r="61" spans="2:12" ht="20.100000000000001" customHeight="1" x14ac:dyDescent="0.25">
      <c r="B61" s="128"/>
      <c r="C61" s="133"/>
      <c r="D61" s="128"/>
      <c r="E61" s="128">
        <v>3236</v>
      </c>
      <c r="F61" s="128" t="s">
        <v>91</v>
      </c>
      <c r="G61" s="137">
        <v>7718.73</v>
      </c>
      <c r="H61" s="130"/>
      <c r="I61" s="137"/>
      <c r="J61" s="159">
        <v>18959.29</v>
      </c>
      <c r="K61" s="160">
        <f t="shared" si="3"/>
        <v>245.62706559239672</v>
      </c>
      <c r="L61" s="160"/>
    </row>
    <row r="62" spans="2:12" ht="20.100000000000001" customHeight="1" x14ac:dyDescent="0.25">
      <c r="B62" s="128"/>
      <c r="C62" s="133"/>
      <c r="D62" s="128"/>
      <c r="E62" s="128">
        <v>3237</v>
      </c>
      <c r="F62" s="128" t="s">
        <v>92</v>
      </c>
      <c r="G62" s="137">
        <v>6833.38</v>
      </c>
      <c r="H62" s="130"/>
      <c r="I62" s="137"/>
      <c r="J62" s="159">
        <v>7410</v>
      </c>
      <c r="K62" s="160">
        <f t="shared" si="3"/>
        <v>108.43828383611039</v>
      </c>
      <c r="L62" s="160"/>
    </row>
    <row r="63" spans="2:12" ht="20.100000000000001" customHeight="1" x14ac:dyDescent="0.25">
      <c r="B63" s="128"/>
      <c r="C63" s="133"/>
      <c r="D63" s="128"/>
      <c r="E63" s="128">
        <v>3238</v>
      </c>
      <c r="F63" s="128" t="s">
        <v>93</v>
      </c>
      <c r="G63" s="137">
        <v>9164.76</v>
      </c>
      <c r="H63" s="130"/>
      <c r="I63" s="137"/>
      <c r="J63" s="159">
        <v>11820.3</v>
      </c>
      <c r="K63" s="160">
        <f t="shared" si="3"/>
        <v>128.97555418799837</v>
      </c>
      <c r="L63" s="160"/>
    </row>
    <row r="64" spans="2:12" ht="20.100000000000001" customHeight="1" x14ac:dyDescent="0.25">
      <c r="B64" s="128"/>
      <c r="C64" s="133"/>
      <c r="D64" s="128"/>
      <c r="E64" s="128">
        <v>3239</v>
      </c>
      <c r="F64" s="128" t="s">
        <v>94</v>
      </c>
      <c r="G64" s="137">
        <v>1086.33</v>
      </c>
      <c r="H64" s="130"/>
      <c r="I64" s="137"/>
      <c r="J64" s="159">
        <v>1620.83</v>
      </c>
      <c r="K64" s="160">
        <f t="shared" si="3"/>
        <v>149.2023602404426</v>
      </c>
      <c r="L64" s="160"/>
    </row>
    <row r="65" spans="2:12" ht="20.100000000000001" customHeight="1" x14ac:dyDescent="0.25">
      <c r="B65" s="133"/>
      <c r="C65" s="133"/>
      <c r="D65" s="133">
        <v>329</v>
      </c>
      <c r="E65" s="133"/>
      <c r="F65" s="133" t="s">
        <v>95</v>
      </c>
      <c r="G65" s="125">
        <f>SUM(G66:G72)</f>
        <v>7612.130000000001</v>
      </c>
      <c r="H65" s="126"/>
      <c r="I65" s="139"/>
      <c r="J65" s="157">
        <f>SUM(J66:J72)</f>
        <v>10776.609999999999</v>
      </c>
      <c r="K65" s="158">
        <f t="shared" si="3"/>
        <v>141.571544364061</v>
      </c>
      <c r="L65" s="158"/>
    </row>
    <row r="66" spans="2:12" ht="20.100000000000001" customHeight="1" x14ac:dyDescent="0.25">
      <c r="B66" s="128"/>
      <c r="C66" s="133"/>
      <c r="D66" s="128"/>
      <c r="E66" s="128">
        <v>3291</v>
      </c>
      <c r="F66" s="128" t="s">
        <v>96</v>
      </c>
      <c r="G66" s="137">
        <v>1010.51</v>
      </c>
      <c r="H66" s="130"/>
      <c r="I66" s="137"/>
      <c r="J66" s="159">
        <v>1448.36</v>
      </c>
      <c r="K66" s="160">
        <f t="shared" si="3"/>
        <v>143.32960584259433</v>
      </c>
      <c r="L66" s="160"/>
    </row>
    <row r="67" spans="2:12" ht="20.100000000000001" customHeight="1" x14ac:dyDescent="0.25">
      <c r="B67" s="128"/>
      <c r="C67" s="133"/>
      <c r="D67" s="128"/>
      <c r="E67" s="128">
        <v>3292</v>
      </c>
      <c r="F67" s="128" t="s">
        <v>97</v>
      </c>
      <c r="G67" s="137">
        <v>4279.76</v>
      </c>
      <c r="H67" s="130"/>
      <c r="I67" s="137"/>
      <c r="J67" s="159">
        <v>4667.62</v>
      </c>
      <c r="K67" s="160">
        <f t="shared" si="3"/>
        <v>109.06265771912442</v>
      </c>
      <c r="L67" s="160"/>
    </row>
    <row r="68" spans="2:12" ht="20.100000000000001" customHeight="1" x14ac:dyDescent="0.25">
      <c r="B68" s="128"/>
      <c r="C68" s="133"/>
      <c r="D68" s="128"/>
      <c r="E68" s="128">
        <v>3293</v>
      </c>
      <c r="F68" s="128" t="s">
        <v>126</v>
      </c>
      <c r="G68" s="137">
        <v>0</v>
      </c>
      <c r="H68" s="130"/>
      <c r="I68" s="137"/>
      <c r="J68" s="159">
        <v>126.57</v>
      </c>
      <c r="K68" s="160">
        <v>0</v>
      </c>
      <c r="L68" s="160"/>
    </row>
    <row r="69" spans="2:12" ht="20.100000000000001" customHeight="1" x14ac:dyDescent="0.25">
      <c r="B69" s="128"/>
      <c r="C69" s="133"/>
      <c r="D69" s="128"/>
      <c r="E69" s="128">
        <v>3294</v>
      </c>
      <c r="F69" s="128" t="s">
        <v>98</v>
      </c>
      <c r="G69" s="137">
        <v>85</v>
      </c>
      <c r="H69" s="130"/>
      <c r="I69" s="137"/>
      <c r="J69" s="159">
        <v>85</v>
      </c>
      <c r="K69" s="160">
        <f t="shared" ref="K69:K74" si="4">J69/G69*100</f>
        <v>100</v>
      </c>
      <c r="L69" s="160"/>
    </row>
    <row r="70" spans="2:12" ht="20.100000000000001" customHeight="1" x14ac:dyDescent="0.25">
      <c r="B70" s="128"/>
      <c r="C70" s="133"/>
      <c r="D70" s="128"/>
      <c r="E70" s="128">
        <v>3295</v>
      </c>
      <c r="F70" s="128" t="s">
        <v>99</v>
      </c>
      <c r="G70" s="137">
        <v>1376.27</v>
      </c>
      <c r="H70" s="130"/>
      <c r="I70" s="137"/>
      <c r="J70" s="159">
        <v>3392.37</v>
      </c>
      <c r="K70" s="160">
        <f t="shared" si="4"/>
        <v>246.49015091515474</v>
      </c>
      <c r="L70" s="160"/>
    </row>
    <row r="71" spans="2:12" ht="20.100000000000001" customHeight="1" x14ac:dyDescent="0.25">
      <c r="B71" s="128"/>
      <c r="C71" s="133"/>
      <c r="D71" s="128"/>
      <c r="E71" s="128">
        <v>3296</v>
      </c>
      <c r="F71" s="128" t="s">
        <v>100</v>
      </c>
      <c r="G71" s="137">
        <v>27</v>
      </c>
      <c r="H71" s="130"/>
      <c r="I71" s="137"/>
      <c r="J71" s="159">
        <v>0</v>
      </c>
      <c r="K71" s="160">
        <f t="shared" si="4"/>
        <v>0</v>
      </c>
      <c r="L71" s="160"/>
    </row>
    <row r="72" spans="2:12" ht="20.100000000000001" customHeight="1" x14ac:dyDescent="0.25">
      <c r="B72" s="128"/>
      <c r="C72" s="128"/>
      <c r="D72" s="128"/>
      <c r="E72" s="128">
        <v>3299</v>
      </c>
      <c r="F72" s="128" t="s">
        <v>95</v>
      </c>
      <c r="G72" s="146">
        <v>833.59</v>
      </c>
      <c r="H72" s="130"/>
      <c r="I72" s="137"/>
      <c r="J72" s="159">
        <v>1056.69</v>
      </c>
      <c r="K72" s="160">
        <f t="shared" si="4"/>
        <v>126.76375676291703</v>
      </c>
      <c r="L72" s="160"/>
    </row>
    <row r="73" spans="2:12" ht="20.100000000000001" customHeight="1" x14ac:dyDescent="0.25">
      <c r="B73" s="132"/>
      <c r="C73" s="132">
        <v>34</v>
      </c>
      <c r="D73" s="132"/>
      <c r="E73" s="132"/>
      <c r="F73" s="132" t="s">
        <v>101</v>
      </c>
      <c r="G73" s="122">
        <f>G74</f>
        <v>11.11</v>
      </c>
      <c r="H73" s="123">
        <v>50</v>
      </c>
      <c r="I73" s="138">
        <v>50</v>
      </c>
      <c r="J73" s="155">
        <f>J74</f>
        <v>20.94</v>
      </c>
      <c r="K73" s="156">
        <f t="shared" si="4"/>
        <v>188.47884788478851</v>
      </c>
      <c r="L73" s="156">
        <f>J73/I73*100</f>
        <v>41.88</v>
      </c>
    </row>
    <row r="74" spans="2:12" ht="20.100000000000001" customHeight="1" x14ac:dyDescent="0.25">
      <c r="B74" s="133"/>
      <c r="C74" s="133"/>
      <c r="D74" s="133">
        <v>343</v>
      </c>
      <c r="E74" s="133"/>
      <c r="F74" s="133" t="s">
        <v>102</v>
      </c>
      <c r="G74" s="139">
        <f>SUM(G75:G78)</f>
        <v>11.11</v>
      </c>
      <c r="H74" s="126"/>
      <c r="I74" s="139"/>
      <c r="J74" s="157">
        <f>SUM(J75:J78)</f>
        <v>20.94</v>
      </c>
      <c r="K74" s="158">
        <f t="shared" si="4"/>
        <v>188.47884788478851</v>
      </c>
      <c r="L74" s="158"/>
    </row>
    <row r="75" spans="2:12" ht="20.100000000000001" customHeight="1" x14ac:dyDescent="0.25">
      <c r="B75" s="128"/>
      <c r="C75" s="133"/>
      <c r="D75" s="128"/>
      <c r="E75" s="128">
        <v>3431</v>
      </c>
      <c r="F75" s="128" t="s">
        <v>145</v>
      </c>
      <c r="G75" s="137">
        <v>0</v>
      </c>
      <c r="H75" s="130"/>
      <c r="I75" s="137"/>
      <c r="J75" s="159">
        <v>0</v>
      </c>
      <c r="K75" s="160">
        <v>0</v>
      </c>
      <c r="L75" s="160"/>
    </row>
    <row r="76" spans="2:12" ht="20.100000000000001" customHeight="1" x14ac:dyDescent="0.25">
      <c r="B76" s="128"/>
      <c r="C76" s="133"/>
      <c r="D76" s="128"/>
      <c r="E76" s="128">
        <v>3432</v>
      </c>
      <c r="F76" s="128" t="s">
        <v>146</v>
      </c>
      <c r="G76" s="137">
        <v>0</v>
      </c>
      <c r="H76" s="130"/>
      <c r="I76" s="137"/>
      <c r="J76" s="159">
        <v>0</v>
      </c>
      <c r="K76" s="160">
        <v>0</v>
      </c>
      <c r="L76" s="160"/>
    </row>
    <row r="77" spans="2:12" ht="20.100000000000001" customHeight="1" x14ac:dyDescent="0.25">
      <c r="B77" s="128"/>
      <c r="C77" s="133"/>
      <c r="D77" s="128"/>
      <c r="E77" s="128">
        <v>3433</v>
      </c>
      <c r="F77" s="128" t="s">
        <v>103</v>
      </c>
      <c r="G77" s="137">
        <v>2.0699999999999998</v>
      </c>
      <c r="H77" s="130"/>
      <c r="I77" s="137"/>
      <c r="J77" s="159">
        <v>5.28</v>
      </c>
      <c r="K77" s="160">
        <f t="shared" ref="K77:K86" si="5">J77/G77*100</f>
        <v>255.07246376811597</v>
      </c>
      <c r="L77" s="160"/>
    </row>
    <row r="78" spans="2:12" ht="20.100000000000001" customHeight="1" x14ac:dyDescent="0.25">
      <c r="B78" s="128"/>
      <c r="C78" s="133"/>
      <c r="D78" s="128"/>
      <c r="E78" s="128">
        <v>3434</v>
      </c>
      <c r="F78" s="128" t="s">
        <v>104</v>
      </c>
      <c r="G78" s="137">
        <v>9.0399999999999991</v>
      </c>
      <c r="H78" s="130"/>
      <c r="I78" s="137"/>
      <c r="J78" s="159">
        <v>15.66</v>
      </c>
      <c r="K78" s="160">
        <f t="shared" si="5"/>
        <v>173.23008849557525</v>
      </c>
      <c r="L78" s="160"/>
    </row>
    <row r="79" spans="2:12" ht="20.100000000000001" customHeight="1" x14ac:dyDescent="0.25">
      <c r="B79" s="132"/>
      <c r="C79" s="132">
        <v>38</v>
      </c>
      <c r="D79" s="132"/>
      <c r="E79" s="132"/>
      <c r="F79" s="132" t="s">
        <v>105</v>
      </c>
      <c r="G79" s="122">
        <f>G80</f>
        <v>666.67</v>
      </c>
      <c r="H79" s="123">
        <v>1000</v>
      </c>
      <c r="I79" s="138">
        <v>1140</v>
      </c>
      <c r="J79" s="155">
        <f>J80</f>
        <v>1137.02</v>
      </c>
      <c r="K79" s="156">
        <f t="shared" si="5"/>
        <v>170.55214723926383</v>
      </c>
      <c r="L79" s="156">
        <f>J79/I79*100</f>
        <v>99.738596491228066</v>
      </c>
    </row>
    <row r="80" spans="2:12" ht="20.100000000000001" customHeight="1" x14ac:dyDescent="0.25">
      <c r="B80" s="133"/>
      <c r="C80" s="133"/>
      <c r="D80" s="133">
        <v>383</v>
      </c>
      <c r="E80" s="133"/>
      <c r="F80" s="133" t="s">
        <v>106</v>
      </c>
      <c r="G80" s="125">
        <f>G81</f>
        <v>666.67</v>
      </c>
      <c r="H80" s="126"/>
      <c r="I80" s="139"/>
      <c r="J80" s="157">
        <f>J81</f>
        <v>1137.02</v>
      </c>
      <c r="K80" s="158">
        <f t="shared" si="5"/>
        <v>170.55214723926383</v>
      </c>
      <c r="L80" s="158"/>
    </row>
    <row r="81" spans="2:12" ht="20.100000000000001" customHeight="1" x14ac:dyDescent="0.25">
      <c r="B81" s="128"/>
      <c r="C81" s="133"/>
      <c r="D81" s="128"/>
      <c r="E81" s="128">
        <v>3835</v>
      </c>
      <c r="F81" s="128" t="s">
        <v>107</v>
      </c>
      <c r="G81" s="129">
        <v>666.67</v>
      </c>
      <c r="H81" s="130"/>
      <c r="I81" s="137"/>
      <c r="J81" s="159">
        <v>1137.02</v>
      </c>
      <c r="K81" s="160">
        <f t="shared" si="5"/>
        <v>170.55214723926383</v>
      </c>
      <c r="L81" s="160"/>
    </row>
    <row r="82" spans="2:12" ht="20.100000000000001" customHeight="1" x14ac:dyDescent="0.25">
      <c r="B82" s="147">
        <v>4</v>
      </c>
      <c r="C82" s="147"/>
      <c r="D82" s="147"/>
      <c r="E82" s="147"/>
      <c r="F82" s="148" t="s">
        <v>6</v>
      </c>
      <c r="G82" s="120">
        <f>G83</f>
        <v>7155.17</v>
      </c>
      <c r="H82" s="120">
        <f>H83</f>
        <v>30000</v>
      </c>
      <c r="I82" s="144">
        <f>I83</f>
        <v>39700</v>
      </c>
      <c r="J82" s="153">
        <f>J83</f>
        <v>19678.88</v>
      </c>
      <c r="K82" s="154">
        <f t="shared" si="5"/>
        <v>275.03022290176193</v>
      </c>
      <c r="L82" s="189">
        <f>J82/I82*100</f>
        <v>49.568967254408065</v>
      </c>
    </row>
    <row r="83" spans="2:12" ht="20.100000000000001" customHeight="1" x14ac:dyDescent="0.25">
      <c r="B83" s="121"/>
      <c r="C83" s="121">
        <v>42</v>
      </c>
      <c r="D83" s="121"/>
      <c r="E83" s="121"/>
      <c r="F83" s="149" t="s">
        <v>206</v>
      </c>
      <c r="G83" s="123">
        <f>G84+G87</f>
        <v>7155.17</v>
      </c>
      <c r="H83" s="217">
        <v>30000</v>
      </c>
      <c r="I83" s="218">
        <v>39700</v>
      </c>
      <c r="J83" s="155">
        <f>J84+J87</f>
        <v>19678.88</v>
      </c>
      <c r="K83" s="156">
        <f t="shared" si="5"/>
        <v>275.03022290176193</v>
      </c>
      <c r="L83" s="190">
        <f>J83/I83*100</f>
        <v>49.568967254408065</v>
      </c>
    </row>
    <row r="84" spans="2:12" ht="20.100000000000001" customHeight="1" x14ac:dyDescent="0.25">
      <c r="B84" s="124"/>
      <c r="C84" s="124"/>
      <c r="D84" s="133">
        <v>422</v>
      </c>
      <c r="E84" s="133"/>
      <c r="F84" s="133" t="s">
        <v>108</v>
      </c>
      <c r="G84" s="126">
        <f>SUM(G85:G86)</f>
        <v>7155.17</v>
      </c>
      <c r="H84" s="126"/>
      <c r="I84" s="238"/>
      <c r="J84" s="157">
        <f>J85+J86</f>
        <v>19678.88</v>
      </c>
      <c r="K84" s="158">
        <f t="shared" si="5"/>
        <v>275.03022290176193</v>
      </c>
      <c r="L84" s="158"/>
    </row>
    <row r="85" spans="2:12" ht="20.100000000000001" customHeight="1" x14ac:dyDescent="0.25">
      <c r="B85" s="136"/>
      <c r="C85" s="136"/>
      <c r="D85" s="128"/>
      <c r="E85" s="128">
        <v>4221</v>
      </c>
      <c r="F85" s="128" t="s">
        <v>109</v>
      </c>
      <c r="G85" s="130">
        <v>6417.67</v>
      </c>
      <c r="H85" s="130"/>
      <c r="I85" s="219"/>
      <c r="J85" s="159">
        <v>3611.81</v>
      </c>
      <c r="K85" s="160">
        <f t="shared" si="5"/>
        <v>56.279148039709114</v>
      </c>
      <c r="L85" s="160"/>
    </row>
    <row r="86" spans="2:12" ht="20.100000000000001" customHeight="1" x14ac:dyDescent="0.25">
      <c r="B86" s="136"/>
      <c r="C86" s="136"/>
      <c r="D86" s="128"/>
      <c r="E86" s="128">
        <v>4227</v>
      </c>
      <c r="F86" s="128" t="s">
        <v>110</v>
      </c>
      <c r="G86" s="130">
        <v>737.5</v>
      </c>
      <c r="H86" s="130"/>
      <c r="I86" s="219"/>
      <c r="J86" s="159">
        <v>16067.07</v>
      </c>
      <c r="K86" s="160">
        <f t="shared" si="5"/>
        <v>2178.5857627118644</v>
      </c>
      <c r="L86" s="160"/>
    </row>
    <row r="87" spans="2:12" ht="20.100000000000001" customHeight="1" x14ac:dyDescent="0.25">
      <c r="B87" s="124"/>
      <c r="C87" s="124"/>
      <c r="D87" s="133">
        <v>423</v>
      </c>
      <c r="E87" s="133"/>
      <c r="F87" s="133" t="s">
        <v>162</v>
      </c>
      <c r="G87" s="126">
        <f>G88</f>
        <v>0</v>
      </c>
      <c r="H87" s="126"/>
      <c r="I87" s="238"/>
      <c r="J87" s="157">
        <f>J88</f>
        <v>0</v>
      </c>
      <c r="K87" s="158">
        <v>0</v>
      </c>
      <c r="L87" s="158"/>
    </row>
    <row r="88" spans="2:12" ht="20.100000000000001" customHeight="1" x14ac:dyDescent="0.25">
      <c r="B88" s="136"/>
      <c r="C88" s="136" t="s">
        <v>16</v>
      </c>
      <c r="D88" s="128"/>
      <c r="E88" s="128">
        <v>4231</v>
      </c>
      <c r="F88" s="128" t="s">
        <v>144</v>
      </c>
      <c r="G88" s="129">
        <v>0</v>
      </c>
      <c r="H88" s="130"/>
      <c r="I88" s="219"/>
      <c r="J88" s="159">
        <v>0</v>
      </c>
      <c r="K88" s="160">
        <v>0</v>
      </c>
      <c r="L88" s="160"/>
    </row>
  </sheetData>
  <mergeCells count="7">
    <mergeCell ref="B7:F7"/>
    <mergeCell ref="B8:F8"/>
    <mergeCell ref="B31:F31"/>
    <mergeCell ref="B32:F32"/>
    <mergeCell ref="B2:L2"/>
    <mergeCell ref="B4:L4"/>
    <mergeCell ref="B5:L5"/>
  </mergeCells>
  <pageMargins left="0.7" right="0.7" top="0.75" bottom="0.75" header="0.3" footer="0.3"/>
  <pageSetup paperSize="9" scale="58" fitToHeight="0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2"/>
  <sheetViews>
    <sheetView tabSelected="1" workbookViewId="0">
      <selection activeCell="Q11" sqref="Q11"/>
    </sheetView>
  </sheetViews>
  <sheetFormatPr defaultRowHeight="15" x14ac:dyDescent="0.25"/>
  <cols>
    <col min="2" max="2" width="39.42578125" customWidth="1"/>
    <col min="3" max="6" width="15.7109375" customWidth="1"/>
    <col min="7" max="8" width="9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80" t="s">
        <v>36</v>
      </c>
      <c r="C2" s="280"/>
      <c r="D2" s="280"/>
      <c r="E2" s="280"/>
      <c r="F2" s="280"/>
      <c r="G2" s="280"/>
      <c r="H2" s="280"/>
    </row>
    <row r="3" spans="2:8" ht="12.75" customHeight="1" x14ac:dyDescent="0.25">
      <c r="B3" s="2"/>
      <c r="C3" s="2"/>
      <c r="D3" s="2"/>
      <c r="E3" s="2"/>
      <c r="F3" s="3"/>
      <c r="G3" s="3"/>
      <c r="H3" s="3"/>
    </row>
    <row r="4" spans="2:8" ht="49.5" customHeight="1" x14ac:dyDescent="0.25">
      <c r="B4" s="115" t="s">
        <v>7</v>
      </c>
      <c r="C4" s="115" t="s">
        <v>216</v>
      </c>
      <c r="D4" s="115" t="s">
        <v>222</v>
      </c>
      <c r="E4" s="115" t="s">
        <v>224</v>
      </c>
      <c r="F4" s="115" t="s">
        <v>215</v>
      </c>
      <c r="G4" s="115" t="s">
        <v>17</v>
      </c>
      <c r="H4" s="115" t="s">
        <v>17</v>
      </c>
    </row>
    <row r="5" spans="2:8" ht="12.95" customHeight="1" x14ac:dyDescent="0.25">
      <c r="B5" s="115">
        <v>1</v>
      </c>
      <c r="C5" s="115">
        <v>2</v>
      </c>
      <c r="D5" s="115">
        <v>3</v>
      </c>
      <c r="E5" s="115">
        <v>4</v>
      </c>
      <c r="F5" s="115">
        <v>5</v>
      </c>
      <c r="G5" s="115" t="s">
        <v>19</v>
      </c>
      <c r="H5" s="115" t="s">
        <v>20</v>
      </c>
    </row>
    <row r="6" spans="2:8" ht="18" customHeight="1" x14ac:dyDescent="0.25">
      <c r="B6" s="121" t="s">
        <v>35</v>
      </c>
      <c r="C6" s="123">
        <f>SUM(C7:C11)</f>
        <v>1219049.5699999998</v>
      </c>
      <c r="D6" s="138">
        <f>SUM(D7:D11)</f>
        <v>3616350</v>
      </c>
      <c r="E6" s="138">
        <f>SUM(E7:E11)</f>
        <v>3616350</v>
      </c>
      <c r="F6" s="198">
        <f>SUM(F7:F11)</f>
        <v>1768585.5999999999</v>
      </c>
      <c r="G6" s="183">
        <f>F6/C6*100</f>
        <v>145.07905531684</v>
      </c>
      <c r="H6" s="202">
        <f t="shared" ref="H6:H11" si="0">F6/E6*100</f>
        <v>48.905266359727342</v>
      </c>
    </row>
    <row r="7" spans="2:8" ht="18" customHeight="1" x14ac:dyDescent="0.25">
      <c r="B7" s="136" t="s">
        <v>164</v>
      </c>
      <c r="C7" s="130">
        <v>978066.33</v>
      </c>
      <c r="D7" s="137">
        <v>2982450</v>
      </c>
      <c r="E7" s="137">
        <v>2982450</v>
      </c>
      <c r="F7" s="199">
        <v>1503554.89</v>
      </c>
      <c r="G7" s="195">
        <f>F7/C7*100</f>
        <v>153.7272927082563</v>
      </c>
      <c r="H7" s="203">
        <f t="shared" si="0"/>
        <v>50.41341480997167</v>
      </c>
    </row>
    <row r="8" spans="2:8" ht="18" customHeight="1" x14ac:dyDescent="0.25">
      <c r="B8" s="136" t="s">
        <v>165</v>
      </c>
      <c r="C8" s="130">
        <v>271.08</v>
      </c>
      <c r="D8" s="137">
        <v>5000</v>
      </c>
      <c r="E8" s="137">
        <v>5000</v>
      </c>
      <c r="F8" s="200">
        <v>907.22</v>
      </c>
      <c r="G8" s="195">
        <f>F8/C8*100</f>
        <v>334.66873247749749</v>
      </c>
      <c r="H8" s="195">
        <f t="shared" si="0"/>
        <v>18.144400000000001</v>
      </c>
    </row>
    <row r="9" spans="2:8" ht="18" customHeight="1" x14ac:dyDescent="0.25">
      <c r="B9" s="136" t="s">
        <v>185</v>
      </c>
      <c r="C9" s="130">
        <v>232986.96</v>
      </c>
      <c r="D9" s="137">
        <v>611000</v>
      </c>
      <c r="E9" s="137">
        <v>611000</v>
      </c>
      <c r="F9" s="200">
        <v>264123.49</v>
      </c>
      <c r="G9" s="195">
        <f>F9/C9*100</f>
        <v>113.36406552538392</v>
      </c>
      <c r="H9" s="195">
        <f t="shared" si="0"/>
        <v>43.228067103109659</v>
      </c>
    </row>
    <row r="10" spans="2:8" ht="18" customHeight="1" x14ac:dyDescent="0.25">
      <c r="B10" s="136" t="s">
        <v>166</v>
      </c>
      <c r="C10" s="130">
        <v>7540.2</v>
      </c>
      <c r="D10" s="137">
        <v>17300</v>
      </c>
      <c r="E10" s="137">
        <v>17300</v>
      </c>
      <c r="F10" s="200">
        <v>0</v>
      </c>
      <c r="G10" s="195">
        <v>0</v>
      </c>
      <c r="H10" s="195">
        <f t="shared" si="0"/>
        <v>0</v>
      </c>
    </row>
    <row r="11" spans="2:8" ht="18" customHeight="1" x14ac:dyDescent="0.25">
      <c r="B11" s="136" t="s">
        <v>167</v>
      </c>
      <c r="C11" s="130">
        <v>185</v>
      </c>
      <c r="D11" s="137">
        <v>600</v>
      </c>
      <c r="E11" s="137">
        <v>600</v>
      </c>
      <c r="F11" s="200">
        <v>0</v>
      </c>
      <c r="G11" s="195">
        <v>0</v>
      </c>
      <c r="H11" s="195">
        <f t="shared" si="0"/>
        <v>0</v>
      </c>
    </row>
    <row r="12" spans="2:8" ht="18" customHeight="1" x14ac:dyDescent="0.25">
      <c r="B12" s="136"/>
      <c r="C12" s="130"/>
      <c r="D12" s="127"/>
      <c r="E12" s="127"/>
      <c r="F12" s="200"/>
      <c r="G12" s="196"/>
      <c r="H12" s="196"/>
    </row>
    <row r="13" spans="2:8" ht="18" customHeight="1" x14ac:dyDescent="0.25">
      <c r="B13" s="121" t="s">
        <v>34</v>
      </c>
      <c r="C13" s="123">
        <f>SUM(C14:C20)</f>
        <v>1260529.1099999999</v>
      </c>
      <c r="D13" s="218">
        <f>SUM(D14:D20)</f>
        <v>3616350</v>
      </c>
      <c r="E13" s="218">
        <f>SUM(E14:E20)</f>
        <v>3616350</v>
      </c>
      <c r="F13" s="198">
        <f>SUM(F14:F20)</f>
        <v>1695540.19</v>
      </c>
      <c r="G13" s="183">
        <f>F13/C13*100</f>
        <v>134.51019707113309</v>
      </c>
      <c r="H13" s="202">
        <f t="shared" ref="H13:H19" si="1">F13/E13*100</f>
        <v>46.885400749374369</v>
      </c>
    </row>
    <row r="14" spans="2:8" ht="18" customHeight="1" x14ac:dyDescent="0.25">
      <c r="B14" s="136" t="s">
        <v>168</v>
      </c>
      <c r="C14" s="130">
        <v>1052691.8799999999</v>
      </c>
      <c r="D14" s="219">
        <v>2882450</v>
      </c>
      <c r="E14" s="219">
        <v>2882450</v>
      </c>
      <c r="F14" s="199">
        <v>1471703.84</v>
      </c>
      <c r="G14" s="195">
        <f>F14/C14*100</f>
        <v>139.80385599630543</v>
      </c>
      <c r="H14" s="203">
        <f t="shared" si="1"/>
        <v>51.057393536748251</v>
      </c>
    </row>
    <row r="15" spans="2:8" ht="18" customHeight="1" x14ac:dyDescent="0.25">
      <c r="B15" s="136" t="s">
        <v>169</v>
      </c>
      <c r="C15" s="130">
        <v>0</v>
      </c>
      <c r="D15" s="219">
        <v>5000</v>
      </c>
      <c r="E15" s="219">
        <v>5000</v>
      </c>
      <c r="F15" s="199">
        <v>246.42</v>
      </c>
      <c r="G15" s="195">
        <v>0</v>
      </c>
      <c r="H15" s="195">
        <f t="shared" si="1"/>
        <v>4.9283999999999999</v>
      </c>
    </row>
    <row r="16" spans="2:8" ht="18" customHeight="1" x14ac:dyDescent="0.25">
      <c r="B16" s="136" t="s">
        <v>186</v>
      </c>
      <c r="C16" s="130">
        <v>205312.85</v>
      </c>
      <c r="D16" s="219">
        <v>611000</v>
      </c>
      <c r="E16" s="219">
        <v>611000</v>
      </c>
      <c r="F16" s="200">
        <v>223589.93</v>
      </c>
      <c r="G16" s="195">
        <f>F16/C16*100</f>
        <v>108.90206336330141</v>
      </c>
      <c r="H16" s="195">
        <f t="shared" si="1"/>
        <v>36.594096563011455</v>
      </c>
    </row>
    <row r="17" spans="2:8" ht="18" customHeight="1" x14ac:dyDescent="0.25">
      <c r="B17" s="136" t="s">
        <v>170</v>
      </c>
      <c r="C17" s="130">
        <v>2339.38</v>
      </c>
      <c r="D17" s="219">
        <v>17300</v>
      </c>
      <c r="E17" s="219">
        <v>17300</v>
      </c>
      <c r="F17" s="200">
        <v>0</v>
      </c>
      <c r="G17" s="195">
        <f>F17/C17*100</f>
        <v>0</v>
      </c>
      <c r="H17" s="195">
        <f t="shared" si="1"/>
        <v>0</v>
      </c>
    </row>
    <row r="18" spans="2:8" ht="18" customHeight="1" x14ac:dyDescent="0.25">
      <c r="B18" s="136" t="s">
        <v>207</v>
      </c>
      <c r="C18" s="130">
        <v>0</v>
      </c>
      <c r="D18" s="219">
        <v>100000</v>
      </c>
      <c r="E18" s="219">
        <v>100000</v>
      </c>
      <c r="F18" s="199">
        <v>0</v>
      </c>
      <c r="G18" s="195">
        <v>0</v>
      </c>
      <c r="H18" s="195">
        <f t="shared" si="1"/>
        <v>0</v>
      </c>
    </row>
    <row r="19" spans="2:8" ht="18" customHeight="1" x14ac:dyDescent="0.25">
      <c r="B19" s="136" t="s">
        <v>171</v>
      </c>
      <c r="C19" s="130">
        <v>185</v>
      </c>
      <c r="D19" s="219">
        <v>600</v>
      </c>
      <c r="E19" s="219">
        <v>600</v>
      </c>
      <c r="F19" s="199">
        <v>0</v>
      </c>
      <c r="G19" s="195">
        <v>0</v>
      </c>
      <c r="H19" s="195">
        <f t="shared" si="1"/>
        <v>0</v>
      </c>
    </row>
    <row r="20" spans="2:8" ht="18" customHeight="1" x14ac:dyDescent="0.25">
      <c r="B20" s="191" t="s">
        <v>209</v>
      </c>
      <c r="C20" s="130">
        <v>0</v>
      </c>
      <c r="D20" s="137">
        <v>0</v>
      </c>
      <c r="E20" s="318">
        <v>0</v>
      </c>
      <c r="F20" s="200">
        <v>0</v>
      </c>
      <c r="G20" s="197">
        <v>0</v>
      </c>
      <c r="H20" s="197">
        <v>0</v>
      </c>
    </row>
    <row r="21" spans="2:8" ht="18" customHeight="1" x14ac:dyDescent="0.25">
      <c r="B21" s="124"/>
      <c r="C21" s="126"/>
      <c r="D21" s="150"/>
      <c r="E21" s="150"/>
      <c r="F21" s="201"/>
      <c r="G21" s="196"/>
      <c r="H21" s="167"/>
    </row>
    <row r="22" spans="2:8" ht="14.1" customHeight="1" x14ac:dyDescent="0.25"/>
  </sheetData>
  <mergeCells count="1">
    <mergeCell ref="B2:H2"/>
  </mergeCells>
  <pageMargins left="0.7" right="0.7" top="0.75" bottom="0.75" header="0.3" footer="0.3"/>
  <pageSetup paperSize="9" scale="66" fitToHeight="0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F13" sqref="F13"/>
    </sheetView>
  </sheetViews>
  <sheetFormatPr defaultRowHeight="15" x14ac:dyDescent="0.25"/>
  <cols>
    <col min="2" max="2" width="37.7109375" customWidth="1"/>
    <col min="3" max="6" width="16.7109375" customWidth="1"/>
    <col min="7" max="8" width="9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80" t="s">
        <v>45</v>
      </c>
      <c r="C2" s="280"/>
      <c r="D2" s="280"/>
      <c r="E2" s="280"/>
      <c r="F2" s="280"/>
      <c r="G2" s="280"/>
      <c r="H2" s="280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45" customHeight="1" x14ac:dyDescent="0.25">
      <c r="B4" s="115" t="s">
        <v>7</v>
      </c>
      <c r="C4" s="115" t="s">
        <v>218</v>
      </c>
      <c r="D4" s="115" t="s">
        <v>223</v>
      </c>
      <c r="E4" s="115" t="s">
        <v>224</v>
      </c>
      <c r="F4" s="115" t="s">
        <v>219</v>
      </c>
      <c r="G4" s="115" t="s">
        <v>17</v>
      </c>
      <c r="H4" s="115" t="s">
        <v>17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19</v>
      </c>
      <c r="H5" s="31" t="s">
        <v>20</v>
      </c>
    </row>
    <row r="6" spans="2:8" ht="20.100000000000001" customHeight="1" x14ac:dyDescent="0.25">
      <c r="B6" s="168" t="s">
        <v>34</v>
      </c>
      <c r="C6" s="169">
        <f>C7</f>
        <v>1260529.1100000001</v>
      </c>
      <c r="D6" s="220">
        <f>D7</f>
        <v>3616350</v>
      </c>
      <c r="E6" s="220">
        <f>E7</f>
        <v>3616350</v>
      </c>
      <c r="F6" s="209">
        <f>F7</f>
        <v>1695540.19</v>
      </c>
      <c r="G6" s="204">
        <f>F6/C6*100</f>
        <v>134.51019707113306</v>
      </c>
      <c r="H6" s="205">
        <f>F6/E6*100</f>
        <v>46.885400749374369</v>
      </c>
    </row>
    <row r="7" spans="2:8" ht="20.100000000000001" customHeight="1" x14ac:dyDescent="0.25">
      <c r="B7" s="168" t="s">
        <v>153</v>
      </c>
      <c r="C7" s="169">
        <f>C8+C9</f>
        <v>1260529.1100000001</v>
      </c>
      <c r="D7" s="220">
        <f>D8+D9</f>
        <v>3616350</v>
      </c>
      <c r="E7" s="220">
        <f>E8+E9</f>
        <v>3616350</v>
      </c>
      <c r="F7" s="209">
        <f>F8+F9</f>
        <v>1695540.19</v>
      </c>
      <c r="G7" s="204">
        <f>F7/C7*100</f>
        <v>134.51019707113306</v>
      </c>
      <c r="H7" s="205">
        <f>F7/E7*100</f>
        <v>46.885400749374369</v>
      </c>
    </row>
    <row r="8" spans="2:8" ht="20.100000000000001" customHeight="1" x14ac:dyDescent="0.25">
      <c r="B8" s="174" t="s">
        <v>154</v>
      </c>
      <c r="C8" s="170">
        <v>1201984.49</v>
      </c>
      <c r="D8" s="221">
        <v>3467350</v>
      </c>
      <c r="E8" s="221">
        <v>3467350</v>
      </c>
      <c r="F8" s="210">
        <v>1626927.15</v>
      </c>
      <c r="G8" s="184">
        <f>F8/C8*100</f>
        <v>135.35342290481634</v>
      </c>
      <c r="H8" s="206">
        <f>F8/E8*100</f>
        <v>46.921341947020053</v>
      </c>
    </row>
    <row r="9" spans="2:8" ht="20.100000000000001" customHeight="1" x14ac:dyDescent="0.25">
      <c r="B9" s="175" t="s">
        <v>155</v>
      </c>
      <c r="C9" s="170">
        <v>58544.62</v>
      </c>
      <c r="D9" s="221">
        <v>149000</v>
      </c>
      <c r="E9" s="221">
        <v>149000</v>
      </c>
      <c r="F9" s="210">
        <v>68613.039999999994</v>
      </c>
      <c r="G9" s="184">
        <f>F9/C9*100</f>
        <v>117.19785695081801</v>
      </c>
      <c r="H9" s="184">
        <f>F9/E9*100</f>
        <v>46.049020134228186</v>
      </c>
    </row>
    <row r="10" spans="2:8" ht="15.75" x14ac:dyDescent="0.25">
      <c r="B10" s="172"/>
      <c r="C10" s="170"/>
      <c r="D10" s="171"/>
      <c r="E10" s="171"/>
      <c r="F10" s="173"/>
      <c r="G10" s="207"/>
      <c r="H10" s="208"/>
    </row>
  </sheetData>
  <mergeCells count="1">
    <mergeCell ref="B2:H2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K8" sqref="K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280" t="s">
        <v>61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2:12" ht="15.75" customHeight="1" x14ac:dyDescent="0.25">
      <c r="B3" s="280" t="s">
        <v>37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281" t="s">
        <v>7</v>
      </c>
      <c r="C5" s="282"/>
      <c r="D5" s="282"/>
      <c r="E5" s="282"/>
      <c r="F5" s="283"/>
      <c r="G5" s="32" t="s">
        <v>64</v>
      </c>
      <c r="H5" s="30" t="s">
        <v>65</v>
      </c>
      <c r="I5" s="32" t="s">
        <v>66</v>
      </c>
      <c r="J5" s="32" t="s">
        <v>67</v>
      </c>
      <c r="K5" s="32" t="s">
        <v>17</v>
      </c>
      <c r="L5" s="32" t="s">
        <v>46</v>
      </c>
    </row>
    <row r="6" spans="2:12" x14ac:dyDescent="0.25">
      <c r="B6" s="281">
        <v>1</v>
      </c>
      <c r="C6" s="282"/>
      <c r="D6" s="282"/>
      <c r="E6" s="282"/>
      <c r="F6" s="283"/>
      <c r="G6" s="32">
        <v>2</v>
      </c>
      <c r="H6" s="32">
        <v>3</v>
      </c>
      <c r="I6" s="32">
        <v>4</v>
      </c>
      <c r="J6" s="32">
        <v>5</v>
      </c>
      <c r="K6" s="32" t="s">
        <v>19</v>
      </c>
      <c r="L6" s="32" t="s">
        <v>20</v>
      </c>
    </row>
    <row r="7" spans="2:12" ht="25.5" x14ac:dyDescent="0.25">
      <c r="B7" s="6">
        <v>8</v>
      </c>
      <c r="C7" s="6"/>
      <c r="D7" s="6"/>
      <c r="E7" s="6"/>
      <c r="F7" s="6" t="s">
        <v>9</v>
      </c>
      <c r="G7" s="4"/>
      <c r="H7" s="4"/>
      <c r="I7" s="4"/>
      <c r="J7" s="22"/>
      <c r="K7" s="22"/>
      <c r="L7" s="22"/>
    </row>
    <row r="8" spans="2:12" x14ac:dyDescent="0.25">
      <c r="B8" s="6"/>
      <c r="C8" s="10">
        <v>84</v>
      </c>
      <c r="D8" s="10"/>
      <c r="E8" s="10"/>
      <c r="F8" s="10" t="s">
        <v>14</v>
      </c>
      <c r="G8" s="4"/>
      <c r="H8" s="4"/>
      <c r="I8" s="4"/>
      <c r="J8" s="22"/>
      <c r="K8" s="22"/>
      <c r="L8" s="22"/>
    </row>
    <row r="9" spans="2:12" ht="51" x14ac:dyDescent="0.25">
      <c r="B9" s="7"/>
      <c r="C9" s="7"/>
      <c r="D9" s="7">
        <v>841</v>
      </c>
      <c r="E9" s="7"/>
      <c r="F9" s="23" t="s">
        <v>38</v>
      </c>
      <c r="G9" s="4"/>
      <c r="H9" s="4"/>
      <c r="I9" s="4"/>
      <c r="J9" s="22"/>
      <c r="K9" s="22"/>
      <c r="L9" s="22"/>
    </row>
    <row r="10" spans="2:12" ht="25.5" x14ac:dyDescent="0.25">
      <c r="B10" s="7"/>
      <c r="C10" s="7"/>
      <c r="D10" s="7"/>
      <c r="E10" s="7">
        <v>8413</v>
      </c>
      <c r="F10" s="23" t="s">
        <v>39</v>
      </c>
      <c r="G10" s="4"/>
      <c r="H10" s="4"/>
      <c r="I10" s="4"/>
      <c r="J10" s="22"/>
      <c r="K10" s="22"/>
      <c r="L10" s="22"/>
    </row>
    <row r="11" spans="2:12" x14ac:dyDescent="0.25">
      <c r="B11" s="7"/>
      <c r="C11" s="7"/>
      <c r="D11" s="7"/>
      <c r="E11" s="8" t="s">
        <v>22</v>
      </c>
      <c r="F11" s="12"/>
      <c r="G11" s="4"/>
      <c r="H11" s="4"/>
      <c r="I11" s="4"/>
      <c r="J11" s="22"/>
      <c r="K11" s="22"/>
      <c r="L11" s="22"/>
    </row>
    <row r="12" spans="2:12" ht="25.5" x14ac:dyDescent="0.25">
      <c r="B12" s="9">
        <v>5</v>
      </c>
      <c r="C12" s="9"/>
      <c r="D12" s="9"/>
      <c r="E12" s="9"/>
      <c r="F12" s="17" t="s">
        <v>10</v>
      </c>
      <c r="G12" s="4"/>
      <c r="H12" s="4"/>
      <c r="I12" s="4"/>
      <c r="J12" s="22"/>
      <c r="K12" s="22"/>
      <c r="L12" s="22"/>
    </row>
    <row r="13" spans="2:12" ht="25.5" x14ac:dyDescent="0.25">
      <c r="B13" s="10"/>
      <c r="C13" s="10">
        <v>54</v>
      </c>
      <c r="D13" s="10"/>
      <c r="E13" s="10"/>
      <c r="F13" s="18" t="s">
        <v>15</v>
      </c>
      <c r="G13" s="4"/>
      <c r="H13" s="4"/>
      <c r="I13" s="5"/>
      <c r="J13" s="22"/>
      <c r="K13" s="22"/>
      <c r="L13" s="22"/>
    </row>
    <row r="14" spans="2:12" ht="63.75" x14ac:dyDescent="0.25">
      <c r="B14" s="10"/>
      <c r="C14" s="10"/>
      <c r="D14" s="10">
        <v>541</v>
      </c>
      <c r="E14" s="23"/>
      <c r="F14" s="23" t="s">
        <v>40</v>
      </c>
      <c r="G14" s="4"/>
      <c r="H14" s="4"/>
      <c r="I14" s="5"/>
      <c r="J14" s="22"/>
      <c r="K14" s="22"/>
      <c r="L14" s="22"/>
    </row>
    <row r="15" spans="2:12" ht="38.25" x14ac:dyDescent="0.25">
      <c r="B15" s="10"/>
      <c r="C15" s="10"/>
      <c r="D15" s="10"/>
      <c r="E15" s="23">
        <v>5413</v>
      </c>
      <c r="F15" s="23" t="s">
        <v>41</v>
      </c>
      <c r="G15" s="4"/>
      <c r="H15" s="4"/>
      <c r="I15" s="5"/>
      <c r="J15" s="22"/>
      <c r="K15" s="22"/>
      <c r="L15" s="22"/>
    </row>
    <row r="16" spans="2:12" x14ac:dyDescent="0.25">
      <c r="B16" s="11" t="s">
        <v>16</v>
      </c>
      <c r="C16" s="9"/>
      <c r="D16" s="9"/>
      <c r="E16" s="9"/>
      <c r="F16" s="17" t="s">
        <v>22</v>
      </c>
      <c r="G16" s="4"/>
      <c r="H16" s="4"/>
      <c r="I16" s="4"/>
      <c r="J16" s="22"/>
      <c r="K16" s="22"/>
      <c r="L16" s="22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80" t="s">
        <v>42</v>
      </c>
      <c r="C2" s="280"/>
      <c r="D2" s="280"/>
      <c r="E2" s="280"/>
      <c r="F2" s="280"/>
      <c r="G2" s="280"/>
      <c r="H2" s="280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0" t="s">
        <v>7</v>
      </c>
      <c r="C4" s="30" t="s">
        <v>68</v>
      </c>
      <c r="D4" s="30" t="s">
        <v>65</v>
      </c>
      <c r="E4" s="30" t="s">
        <v>66</v>
      </c>
      <c r="F4" s="30" t="s">
        <v>67</v>
      </c>
      <c r="G4" s="30" t="s">
        <v>17</v>
      </c>
      <c r="H4" s="30" t="s">
        <v>46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19</v>
      </c>
      <c r="H5" s="30" t="s">
        <v>20</v>
      </c>
    </row>
    <row r="6" spans="2:8" x14ac:dyDescent="0.25">
      <c r="B6" s="6" t="s">
        <v>43</v>
      </c>
      <c r="C6" s="4"/>
      <c r="D6" s="4"/>
      <c r="E6" s="5"/>
      <c r="F6" s="22"/>
      <c r="G6" s="22"/>
      <c r="H6" s="22"/>
    </row>
    <row r="7" spans="2:8" x14ac:dyDescent="0.25">
      <c r="B7" s="6" t="s">
        <v>33</v>
      </c>
      <c r="C7" s="4"/>
      <c r="D7" s="4"/>
      <c r="E7" s="4"/>
      <c r="F7" s="22"/>
      <c r="G7" s="22"/>
      <c r="H7" s="22"/>
    </row>
    <row r="8" spans="2:8" x14ac:dyDescent="0.25">
      <c r="B8" s="26" t="s">
        <v>32</v>
      </c>
      <c r="C8" s="4"/>
      <c r="D8" s="4"/>
      <c r="E8" s="4"/>
      <c r="F8" s="22"/>
      <c r="G8" s="22"/>
      <c r="H8" s="22"/>
    </row>
    <row r="9" spans="2:8" x14ac:dyDescent="0.25">
      <c r="B9" s="25" t="s">
        <v>31</v>
      </c>
      <c r="C9" s="4"/>
      <c r="D9" s="4"/>
      <c r="E9" s="4"/>
      <c r="F9" s="22"/>
      <c r="G9" s="22"/>
      <c r="H9" s="22"/>
    </row>
    <row r="10" spans="2:8" x14ac:dyDescent="0.25">
      <c r="B10" s="25" t="s">
        <v>22</v>
      </c>
      <c r="C10" s="4"/>
      <c r="D10" s="4"/>
      <c r="E10" s="4"/>
      <c r="F10" s="22"/>
      <c r="G10" s="22"/>
      <c r="H10" s="22"/>
    </row>
    <row r="11" spans="2:8" x14ac:dyDescent="0.25">
      <c r="B11" s="6" t="s">
        <v>30</v>
      </c>
      <c r="C11" s="4"/>
      <c r="D11" s="4"/>
      <c r="E11" s="5"/>
      <c r="F11" s="22"/>
      <c r="G11" s="22"/>
      <c r="H11" s="22"/>
    </row>
    <row r="12" spans="2:8" x14ac:dyDescent="0.25">
      <c r="B12" s="24" t="s">
        <v>29</v>
      </c>
      <c r="C12" s="4"/>
      <c r="D12" s="4"/>
      <c r="E12" s="5"/>
      <c r="F12" s="22"/>
      <c r="G12" s="22"/>
      <c r="H12" s="22"/>
    </row>
    <row r="13" spans="2:8" x14ac:dyDescent="0.25">
      <c r="B13" s="6" t="s">
        <v>28</v>
      </c>
      <c r="C13" s="4"/>
      <c r="D13" s="4"/>
      <c r="E13" s="5"/>
      <c r="F13" s="22"/>
      <c r="G13" s="22"/>
      <c r="H13" s="22"/>
    </row>
    <row r="14" spans="2:8" x14ac:dyDescent="0.25">
      <c r="B14" s="24" t="s">
        <v>27</v>
      </c>
      <c r="C14" s="4"/>
      <c r="D14" s="4"/>
      <c r="E14" s="5"/>
      <c r="F14" s="22"/>
      <c r="G14" s="22"/>
      <c r="H14" s="22"/>
    </row>
    <row r="15" spans="2:8" x14ac:dyDescent="0.25">
      <c r="B15" s="10" t="s">
        <v>16</v>
      </c>
      <c r="C15" s="4"/>
      <c r="D15" s="4"/>
      <c r="E15" s="5"/>
      <c r="F15" s="22"/>
      <c r="G15" s="22"/>
      <c r="H15" s="22"/>
    </row>
    <row r="16" spans="2:8" x14ac:dyDescent="0.25">
      <c r="B16" s="24"/>
      <c r="C16" s="4"/>
      <c r="D16" s="4"/>
      <c r="E16" s="5"/>
      <c r="F16" s="22"/>
      <c r="G16" s="22"/>
      <c r="H16" s="22"/>
    </row>
    <row r="17" spans="2:8" ht="15.75" customHeight="1" x14ac:dyDescent="0.25">
      <c r="B17" s="6" t="s">
        <v>44</v>
      </c>
      <c r="C17" s="4"/>
      <c r="D17" s="4"/>
      <c r="E17" s="5"/>
      <c r="F17" s="22"/>
      <c r="G17" s="22"/>
      <c r="H17" s="22"/>
    </row>
    <row r="18" spans="2:8" ht="15.75" customHeight="1" x14ac:dyDescent="0.25">
      <c r="B18" s="6" t="s">
        <v>33</v>
      </c>
      <c r="C18" s="4"/>
      <c r="D18" s="4"/>
      <c r="E18" s="4"/>
      <c r="F18" s="22"/>
      <c r="G18" s="22"/>
      <c r="H18" s="22"/>
    </row>
    <row r="19" spans="2:8" x14ac:dyDescent="0.25">
      <c r="B19" s="26" t="s">
        <v>32</v>
      </c>
      <c r="C19" s="4"/>
      <c r="D19" s="4"/>
      <c r="E19" s="4"/>
      <c r="F19" s="22"/>
      <c r="G19" s="22"/>
      <c r="H19" s="22"/>
    </row>
    <row r="20" spans="2:8" x14ac:dyDescent="0.25">
      <c r="B20" s="25" t="s">
        <v>31</v>
      </c>
      <c r="C20" s="4"/>
      <c r="D20" s="4"/>
      <c r="E20" s="4"/>
      <c r="F20" s="22"/>
      <c r="G20" s="22"/>
      <c r="H20" s="22"/>
    </row>
    <row r="21" spans="2:8" x14ac:dyDescent="0.25">
      <c r="B21" s="25" t="s">
        <v>22</v>
      </c>
      <c r="C21" s="4"/>
      <c r="D21" s="4"/>
      <c r="E21" s="4"/>
      <c r="F21" s="22"/>
      <c r="G21" s="22"/>
      <c r="H21" s="22"/>
    </row>
    <row r="22" spans="2:8" x14ac:dyDescent="0.25">
      <c r="B22" s="6" t="s">
        <v>30</v>
      </c>
      <c r="C22" s="4"/>
      <c r="D22" s="4"/>
      <c r="E22" s="5"/>
      <c r="F22" s="22"/>
      <c r="G22" s="22"/>
      <c r="H22" s="22"/>
    </row>
    <row r="23" spans="2:8" x14ac:dyDescent="0.25">
      <c r="B23" s="24" t="s">
        <v>29</v>
      </c>
      <c r="C23" s="4"/>
      <c r="D23" s="4"/>
      <c r="E23" s="5"/>
      <c r="F23" s="22"/>
      <c r="G23" s="22"/>
      <c r="H23" s="22"/>
    </row>
    <row r="24" spans="2:8" x14ac:dyDescent="0.25">
      <c r="B24" s="6" t="s">
        <v>28</v>
      </c>
      <c r="C24" s="4"/>
      <c r="D24" s="4"/>
      <c r="E24" s="5"/>
      <c r="F24" s="22"/>
      <c r="G24" s="22"/>
      <c r="H24" s="22"/>
    </row>
    <row r="25" spans="2:8" x14ac:dyDescent="0.25">
      <c r="B25" s="24" t="s">
        <v>27</v>
      </c>
      <c r="C25" s="4"/>
      <c r="D25" s="4"/>
      <c r="E25" s="5"/>
      <c r="F25" s="22"/>
      <c r="G25" s="22"/>
      <c r="H25" s="22"/>
    </row>
    <row r="26" spans="2:8" x14ac:dyDescent="0.25">
      <c r="B26" s="10" t="s">
        <v>16</v>
      </c>
      <c r="C26" s="4"/>
      <c r="D26" s="4"/>
      <c r="E26" s="5"/>
      <c r="F26" s="22"/>
      <c r="G26" s="22"/>
      <c r="H26" s="22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115"/>
  <sheetViews>
    <sheetView workbookViewId="0">
      <selection activeCell="F6" sqref="F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7.85546875" customWidth="1"/>
    <col min="5" max="5" width="39.28515625" customWidth="1"/>
    <col min="6" max="8" width="16.7109375" customWidth="1"/>
    <col min="9" max="9" width="8.7109375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8" customHeight="1" x14ac:dyDescent="0.25">
      <c r="B2" s="280" t="s">
        <v>11</v>
      </c>
      <c r="C2" s="307"/>
      <c r="D2" s="307"/>
      <c r="E2" s="307"/>
      <c r="F2" s="307"/>
      <c r="G2" s="307"/>
      <c r="H2" s="307"/>
      <c r="I2" s="307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314" t="s">
        <v>62</v>
      </c>
      <c r="C4" s="314"/>
      <c r="D4" s="314"/>
      <c r="E4" s="314"/>
      <c r="F4" s="314"/>
      <c r="G4" s="314"/>
      <c r="H4" s="314"/>
      <c r="I4" s="314"/>
    </row>
    <row r="5" spans="2:9" ht="11.25" customHeight="1" x14ac:dyDescent="0.25">
      <c r="B5" s="2"/>
      <c r="C5" s="2"/>
      <c r="D5" s="2"/>
      <c r="E5" s="2"/>
      <c r="F5" s="2"/>
      <c r="G5" s="2"/>
      <c r="H5" s="2"/>
      <c r="I5" s="3"/>
    </row>
    <row r="6" spans="2:9" ht="27" customHeight="1" x14ac:dyDescent="0.25">
      <c r="B6" s="315" t="s">
        <v>7</v>
      </c>
      <c r="C6" s="316"/>
      <c r="D6" s="316"/>
      <c r="E6" s="317"/>
      <c r="F6" s="62" t="s">
        <v>222</v>
      </c>
      <c r="G6" s="62" t="s">
        <v>221</v>
      </c>
      <c r="H6" s="62" t="s">
        <v>220</v>
      </c>
      <c r="I6" s="62" t="s">
        <v>46</v>
      </c>
    </row>
    <row r="7" spans="2:9" s="21" customFormat="1" ht="15.95" customHeight="1" x14ac:dyDescent="0.2">
      <c r="B7" s="277">
        <v>1</v>
      </c>
      <c r="C7" s="278"/>
      <c r="D7" s="278"/>
      <c r="E7" s="279"/>
      <c r="F7" s="31">
        <v>2</v>
      </c>
      <c r="G7" s="31">
        <v>3</v>
      </c>
      <c r="H7" s="31">
        <v>4</v>
      </c>
      <c r="I7" s="31" t="s">
        <v>193</v>
      </c>
    </row>
    <row r="8" spans="2:9" s="21" customFormat="1" ht="18" customHeight="1" x14ac:dyDescent="0.2">
      <c r="B8" s="267" t="s">
        <v>172</v>
      </c>
      <c r="C8" s="268"/>
      <c r="D8" s="269"/>
      <c r="E8" s="63" t="s">
        <v>194</v>
      </c>
      <c r="F8" s="222">
        <f t="shared" ref="F8:G12" si="0">F9</f>
        <v>3616350</v>
      </c>
      <c r="G8" s="234">
        <f t="shared" si="0"/>
        <v>3616350</v>
      </c>
      <c r="H8" s="239">
        <f>H9</f>
        <v>1695540.1899999997</v>
      </c>
      <c r="I8" s="185">
        <f t="shared" ref="I8:I17" si="1">H8/G8*100</f>
        <v>46.885400749374362</v>
      </c>
    </row>
    <row r="9" spans="2:9" s="21" customFormat="1" ht="18" customHeight="1" x14ac:dyDescent="0.2">
      <c r="B9" s="267" t="s">
        <v>173</v>
      </c>
      <c r="C9" s="268"/>
      <c r="D9" s="269"/>
      <c r="E9" s="63" t="s">
        <v>174</v>
      </c>
      <c r="F9" s="222">
        <f t="shared" si="0"/>
        <v>3616350</v>
      </c>
      <c r="G9" s="234">
        <f t="shared" si="0"/>
        <v>3616350</v>
      </c>
      <c r="H9" s="239">
        <f>H10</f>
        <v>1695540.1899999997</v>
      </c>
      <c r="I9" s="185">
        <f t="shared" si="1"/>
        <v>46.885400749374362</v>
      </c>
    </row>
    <row r="10" spans="2:9" s="33" customFormat="1" ht="18" customHeight="1" x14ac:dyDescent="0.25">
      <c r="B10" s="267" t="s">
        <v>175</v>
      </c>
      <c r="C10" s="268"/>
      <c r="D10" s="269"/>
      <c r="E10" s="61" t="s">
        <v>111</v>
      </c>
      <c r="F10" s="222">
        <f t="shared" si="0"/>
        <v>3616350</v>
      </c>
      <c r="G10" s="234">
        <f t="shared" si="0"/>
        <v>3616350</v>
      </c>
      <c r="H10" s="240">
        <f>H11</f>
        <v>1695540.1899999997</v>
      </c>
      <c r="I10" s="186">
        <f t="shared" si="1"/>
        <v>46.885400749374362</v>
      </c>
    </row>
    <row r="11" spans="2:9" s="33" customFormat="1" ht="18" customHeight="1" x14ac:dyDescent="0.25">
      <c r="B11" s="267" t="s">
        <v>187</v>
      </c>
      <c r="C11" s="268"/>
      <c r="D11" s="269"/>
      <c r="E11" s="61" t="s">
        <v>111</v>
      </c>
      <c r="F11" s="222">
        <f t="shared" si="0"/>
        <v>3616350</v>
      </c>
      <c r="G11" s="234">
        <f t="shared" si="0"/>
        <v>3616350</v>
      </c>
      <c r="H11" s="240">
        <f>H12</f>
        <v>1695540.1899999997</v>
      </c>
      <c r="I11" s="186">
        <f t="shared" si="1"/>
        <v>46.885400749374362</v>
      </c>
    </row>
    <row r="12" spans="2:9" s="33" customFormat="1" ht="18" customHeight="1" x14ac:dyDescent="0.25">
      <c r="B12" s="300" t="s">
        <v>142</v>
      </c>
      <c r="C12" s="301"/>
      <c r="D12" s="302"/>
      <c r="E12" s="64" t="s">
        <v>195</v>
      </c>
      <c r="F12" s="223">
        <f t="shared" si="0"/>
        <v>3616350</v>
      </c>
      <c r="G12" s="235">
        <f t="shared" si="0"/>
        <v>3616350</v>
      </c>
      <c r="H12" s="241">
        <f>H13</f>
        <v>1695540.1899999997</v>
      </c>
      <c r="I12" s="187">
        <f t="shared" si="1"/>
        <v>46.885400749374362</v>
      </c>
    </row>
    <row r="13" spans="2:9" s="33" customFormat="1" ht="18" customHeight="1" x14ac:dyDescent="0.25">
      <c r="B13" s="65" t="s">
        <v>112</v>
      </c>
      <c r="C13" s="66"/>
      <c r="D13" s="67"/>
      <c r="E13" s="64" t="s">
        <v>195</v>
      </c>
      <c r="F13" s="223">
        <f>F14+F78+F83+F89+F95+F101+F109</f>
        <v>3616350</v>
      </c>
      <c r="G13" s="235">
        <f>G14+G78+G83+G89+G95+G101+G109</f>
        <v>3616350</v>
      </c>
      <c r="H13" s="241">
        <f>H14+H78+H83+H89+H95+H101+H109</f>
        <v>1695540.1899999997</v>
      </c>
      <c r="I13" s="187">
        <f t="shared" si="1"/>
        <v>46.885400749374362</v>
      </c>
    </row>
    <row r="14" spans="2:9" s="33" customFormat="1" ht="18" customHeight="1" x14ac:dyDescent="0.25">
      <c r="B14" s="303" t="s">
        <v>113</v>
      </c>
      <c r="C14" s="303"/>
      <c r="D14" s="303"/>
      <c r="E14" s="68" t="s">
        <v>114</v>
      </c>
      <c r="F14" s="224">
        <f>F15+F27+F33+F65+F70+F74</f>
        <v>3419050</v>
      </c>
      <c r="G14" s="229">
        <f>G15+G27+G33+G65+G70+G74</f>
        <v>3409350</v>
      </c>
      <c r="H14" s="242">
        <f>H15+H27+H33+H65+H70+H74</f>
        <v>1607094.2699999998</v>
      </c>
      <c r="I14" s="181">
        <f t="shared" si="1"/>
        <v>47.137849443442292</v>
      </c>
    </row>
    <row r="15" spans="2:9" s="33" customFormat="1" ht="18" customHeight="1" x14ac:dyDescent="0.25">
      <c r="B15" s="308" t="s">
        <v>176</v>
      </c>
      <c r="C15" s="309"/>
      <c r="D15" s="310"/>
      <c r="E15" s="69" t="s">
        <v>115</v>
      </c>
      <c r="F15" s="225">
        <f>F16</f>
        <v>2852450</v>
      </c>
      <c r="G15" s="230">
        <f>G16</f>
        <v>2842750</v>
      </c>
      <c r="H15" s="243">
        <f>H16</f>
        <v>1452024.96</v>
      </c>
      <c r="I15" s="177">
        <f t="shared" si="1"/>
        <v>51.078179931404442</v>
      </c>
    </row>
    <row r="16" spans="2:9" s="33" customFormat="1" ht="18" customHeight="1" x14ac:dyDescent="0.25">
      <c r="B16" s="304">
        <v>3</v>
      </c>
      <c r="C16" s="305"/>
      <c r="D16" s="306"/>
      <c r="E16" s="70" t="s">
        <v>4</v>
      </c>
      <c r="F16" s="226">
        <f>F17+F22</f>
        <v>2852450</v>
      </c>
      <c r="G16" s="231">
        <f>G17+G22</f>
        <v>2842750</v>
      </c>
      <c r="H16" s="244">
        <f>H17+H22</f>
        <v>1452024.96</v>
      </c>
      <c r="I16" s="178">
        <f t="shared" si="1"/>
        <v>51.078179931404442</v>
      </c>
    </row>
    <row r="17" spans="2:9" s="33" customFormat="1" ht="18" customHeight="1" x14ac:dyDescent="0.25">
      <c r="B17" s="311">
        <v>31</v>
      </c>
      <c r="C17" s="312"/>
      <c r="D17" s="313"/>
      <c r="E17" s="71" t="s">
        <v>5</v>
      </c>
      <c r="F17" s="227">
        <v>2658250</v>
      </c>
      <c r="G17" s="232">
        <v>2658250</v>
      </c>
      <c r="H17" s="245">
        <f>SUM(H18:H21)</f>
        <v>1391499.94</v>
      </c>
      <c r="I17" s="179">
        <f t="shared" si="1"/>
        <v>52.346466284209534</v>
      </c>
    </row>
    <row r="18" spans="2:9" s="33" customFormat="1" ht="18" customHeight="1" x14ac:dyDescent="0.25">
      <c r="B18" s="287">
        <v>3111</v>
      </c>
      <c r="C18" s="287"/>
      <c r="D18" s="287"/>
      <c r="E18" s="72" t="s">
        <v>24</v>
      </c>
      <c r="F18" s="228"/>
      <c r="G18" s="236"/>
      <c r="H18" s="246">
        <v>1050582.22</v>
      </c>
      <c r="I18" s="180"/>
    </row>
    <row r="19" spans="2:9" s="33" customFormat="1" ht="18" customHeight="1" x14ac:dyDescent="0.25">
      <c r="B19" s="284">
        <v>3113</v>
      </c>
      <c r="C19" s="285"/>
      <c r="D19" s="286"/>
      <c r="E19" s="72" t="s">
        <v>76</v>
      </c>
      <c r="F19" s="228"/>
      <c r="G19" s="236"/>
      <c r="H19" s="246">
        <v>18613.96</v>
      </c>
      <c r="I19" s="180"/>
    </row>
    <row r="20" spans="2:9" s="33" customFormat="1" ht="18" customHeight="1" x14ac:dyDescent="0.25">
      <c r="B20" s="284">
        <v>3121</v>
      </c>
      <c r="C20" s="285"/>
      <c r="D20" s="286"/>
      <c r="E20" s="75" t="s">
        <v>116</v>
      </c>
      <c r="F20" s="228"/>
      <c r="G20" s="236"/>
      <c r="H20" s="246">
        <v>145886.32999999999</v>
      </c>
      <c r="I20" s="180"/>
    </row>
    <row r="21" spans="2:9" s="33" customFormat="1" ht="18" customHeight="1" x14ac:dyDescent="0.25">
      <c r="B21" s="284">
        <v>3132</v>
      </c>
      <c r="C21" s="285"/>
      <c r="D21" s="286"/>
      <c r="E21" s="75" t="s">
        <v>117</v>
      </c>
      <c r="F21" s="228"/>
      <c r="G21" s="236"/>
      <c r="H21" s="246">
        <v>176417.43</v>
      </c>
      <c r="I21" s="180"/>
    </row>
    <row r="22" spans="2:9" s="33" customFormat="1" ht="18" customHeight="1" x14ac:dyDescent="0.2">
      <c r="B22" s="76">
        <v>32</v>
      </c>
      <c r="C22" s="77"/>
      <c r="D22" s="78"/>
      <c r="E22" s="71" t="s">
        <v>13</v>
      </c>
      <c r="F22" s="227">
        <v>194200</v>
      </c>
      <c r="G22" s="232">
        <v>184500</v>
      </c>
      <c r="H22" s="245">
        <f>SUM(H23:H26)</f>
        <v>60525.02</v>
      </c>
      <c r="I22" s="179">
        <f>H22/G22*100</f>
        <v>32.80488888888889</v>
      </c>
    </row>
    <row r="23" spans="2:9" s="33" customFormat="1" ht="18" customHeight="1" x14ac:dyDescent="0.2">
      <c r="B23" s="79">
        <v>3232</v>
      </c>
      <c r="C23" s="80"/>
      <c r="D23" s="81"/>
      <c r="E23" s="72" t="s">
        <v>88</v>
      </c>
      <c r="F23" s="228"/>
      <c r="G23" s="236"/>
      <c r="H23" s="246">
        <v>0</v>
      </c>
      <c r="I23" s="180"/>
    </row>
    <row r="24" spans="2:9" s="33" customFormat="1" ht="18" customHeight="1" x14ac:dyDescent="0.25">
      <c r="B24" s="287">
        <v>3235</v>
      </c>
      <c r="C24" s="287"/>
      <c r="D24" s="287"/>
      <c r="E24" s="72" t="s">
        <v>90</v>
      </c>
      <c r="F24" s="228"/>
      <c r="G24" s="236"/>
      <c r="H24" s="246">
        <v>43414.84</v>
      </c>
      <c r="I24" s="176"/>
    </row>
    <row r="25" spans="2:9" s="33" customFormat="1" ht="18" customHeight="1" x14ac:dyDescent="0.25">
      <c r="B25" s="287">
        <v>3236</v>
      </c>
      <c r="C25" s="287"/>
      <c r="D25" s="287"/>
      <c r="E25" s="72" t="s">
        <v>91</v>
      </c>
      <c r="F25" s="228"/>
      <c r="G25" s="236"/>
      <c r="H25" s="246">
        <v>17110.18</v>
      </c>
      <c r="I25" s="176"/>
    </row>
    <row r="26" spans="2:9" s="33" customFormat="1" ht="18" customHeight="1" x14ac:dyDescent="0.25">
      <c r="B26" s="73">
        <v>3295</v>
      </c>
      <c r="C26" s="74"/>
      <c r="D26" s="75"/>
      <c r="E26" s="72" t="s">
        <v>189</v>
      </c>
      <c r="F26" s="228"/>
      <c r="G26" s="236"/>
      <c r="H26" s="246">
        <v>0</v>
      </c>
      <c r="I26" s="176"/>
    </row>
    <row r="27" spans="2:9" s="33" customFormat="1" ht="18" customHeight="1" x14ac:dyDescent="0.2">
      <c r="B27" s="82" t="s">
        <v>157</v>
      </c>
      <c r="C27" s="83"/>
      <c r="D27" s="84"/>
      <c r="E27" s="85" t="s">
        <v>158</v>
      </c>
      <c r="F27" s="225">
        <f t="shared" ref="F27:H28" si="2">F28</f>
        <v>100000</v>
      </c>
      <c r="G27" s="230">
        <f t="shared" si="2"/>
        <v>100000</v>
      </c>
      <c r="H27" s="243">
        <f t="shared" si="2"/>
        <v>0</v>
      </c>
      <c r="I27" s="177">
        <f>H27/G27*100</f>
        <v>0</v>
      </c>
    </row>
    <row r="28" spans="2:9" s="33" customFormat="1" ht="18" customHeight="1" x14ac:dyDescent="0.2">
      <c r="B28" s="86">
        <v>3</v>
      </c>
      <c r="C28" s="87"/>
      <c r="D28" s="88"/>
      <c r="E28" s="89" t="s">
        <v>4</v>
      </c>
      <c r="F28" s="226">
        <f t="shared" si="2"/>
        <v>100000</v>
      </c>
      <c r="G28" s="231">
        <f t="shared" si="2"/>
        <v>100000</v>
      </c>
      <c r="H28" s="244">
        <f t="shared" si="2"/>
        <v>0</v>
      </c>
      <c r="I28" s="178">
        <f>H28/G28*100</f>
        <v>0</v>
      </c>
    </row>
    <row r="29" spans="2:9" s="33" customFormat="1" ht="18" customHeight="1" x14ac:dyDescent="0.2">
      <c r="B29" s="76">
        <v>31</v>
      </c>
      <c r="C29" s="90"/>
      <c r="D29" s="91"/>
      <c r="E29" s="71" t="s">
        <v>5</v>
      </c>
      <c r="F29" s="227">
        <v>100000</v>
      </c>
      <c r="G29" s="232">
        <v>100000</v>
      </c>
      <c r="H29" s="245">
        <f>SUM(H30:H32)</f>
        <v>0</v>
      </c>
      <c r="I29" s="179">
        <f>H29/G29*100</f>
        <v>0</v>
      </c>
    </row>
    <row r="30" spans="2:9" s="33" customFormat="1" ht="18" customHeight="1" x14ac:dyDescent="0.2">
      <c r="B30" s="79">
        <v>3111</v>
      </c>
      <c r="C30" s="92"/>
      <c r="D30" s="93"/>
      <c r="E30" s="72" t="s">
        <v>24</v>
      </c>
      <c r="F30" s="228"/>
      <c r="G30" s="236"/>
      <c r="H30" s="246">
        <v>0</v>
      </c>
      <c r="I30" s="180"/>
    </row>
    <row r="31" spans="2:9" s="33" customFormat="1" ht="18" customHeight="1" x14ac:dyDescent="0.2">
      <c r="B31" s="79">
        <v>3113</v>
      </c>
      <c r="C31" s="92"/>
      <c r="D31" s="93"/>
      <c r="E31" s="72" t="s">
        <v>76</v>
      </c>
      <c r="F31" s="228"/>
      <c r="G31" s="236"/>
      <c r="H31" s="246">
        <v>0</v>
      </c>
      <c r="I31" s="180"/>
    </row>
    <row r="32" spans="2:9" s="33" customFormat="1" ht="18" customHeight="1" x14ac:dyDescent="0.2">
      <c r="B32" s="79">
        <v>3121</v>
      </c>
      <c r="C32" s="92"/>
      <c r="D32" s="93"/>
      <c r="E32" s="72" t="s">
        <v>192</v>
      </c>
      <c r="F32" s="228"/>
      <c r="G32" s="236"/>
      <c r="H32" s="246">
        <v>0</v>
      </c>
      <c r="I32" s="180"/>
    </row>
    <row r="33" spans="2:9" s="33" customFormat="1" ht="18" customHeight="1" x14ac:dyDescent="0.2">
      <c r="B33" s="288" t="s">
        <v>177</v>
      </c>
      <c r="C33" s="289"/>
      <c r="D33" s="290"/>
      <c r="E33" s="85" t="s">
        <v>151</v>
      </c>
      <c r="F33" s="225">
        <f>F34</f>
        <v>461000</v>
      </c>
      <c r="G33" s="230">
        <f>G34</f>
        <v>461000</v>
      </c>
      <c r="H33" s="243">
        <f>H34</f>
        <v>154822.88999999998</v>
      </c>
      <c r="I33" s="177">
        <f>H33/G33*100</f>
        <v>33.584140997830794</v>
      </c>
    </row>
    <row r="34" spans="2:9" s="33" customFormat="1" ht="18" customHeight="1" x14ac:dyDescent="0.2">
      <c r="B34" s="86">
        <v>3</v>
      </c>
      <c r="C34" s="87"/>
      <c r="D34" s="88"/>
      <c r="E34" s="89" t="s">
        <v>4</v>
      </c>
      <c r="F34" s="226">
        <f>F35+F59+F63</f>
        <v>461000</v>
      </c>
      <c r="G34" s="231">
        <f>G35+G59+G63</f>
        <v>461000</v>
      </c>
      <c r="H34" s="244">
        <f>H35+H59+H63</f>
        <v>154822.88999999998</v>
      </c>
      <c r="I34" s="178">
        <f>H34/G34*100</f>
        <v>33.584140997830794</v>
      </c>
    </row>
    <row r="35" spans="2:9" s="33" customFormat="1" ht="18" customHeight="1" x14ac:dyDescent="0.2">
      <c r="B35" s="76">
        <v>32</v>
      </c>
      <c r="C35" s="90"/>
      <c r="D35" s="91"/>
      <c r="E35" s="71" t="s">
        <v>13</v>
      </c>
      <c r="F35" s="227">
        <v>459950</v>
      </c>
      <c r="G35" s="232">
        <v>459810</v>
      </c>
      <c r="H35" s="245">
        <f>SUM(H36:H58)</f>
        <v>153664.93</v>
      </c>
      <c r="I35" s="179">
        <f>H35/G35*100</f>
        <v>33.419223157391095</v>
      </c>
    </row>
    <row r="36" spans="2:9" s="33" customFormat="1" ht="18" customHeight="1" x14ac:dyDescent="0.2">
      <c r="B36" s="79">
        <v>3211</v>
      </c>
      <c r="C36" s="92"/>
      <c r="D36" s="93"/>
      <c r="E36" s="72" t="s">
        <v>26</v>
      </c>
      <c r="F36" s="228"/>
      <c r="G36" s="236"/>
      <c r="H36" s="246">
        <v>322.22000000000003</v>
      </c>
      <c r="I36" s="176"/>
    </row>
    <row r="37" spans="2:9" s="33" customFormat="1" ht="18" customHeight="1" x14ac:dyDescent="0.2">
      <c r="B37" s="79">
        <v>3212</v>
      </c>
      <c r="C37" s="92"/>
      <c r="D37" s="93"/>
      <c r="E37" s="72" t="s">
        <v>77</v>
      </c>
      <c r="F37" s="228"/>
      <c r="G37" s="236"/>
      <c r="H37" s="246">
        <v>23632.2</v>
      </c>
      <c r="I37" s="176"/>
    </row>
    <row r="38" spans="2:9" s="33" customFormat="1" ht="18" customHeight="1" x14ac:dyDescent="0.2">
      <c r="B38" s="79">
        <v>3213</v>
      </c>
      <c r="C38" s="92"/>
      <c r="D38" s="93"/>
      <c r="E38" s="72" t="s">
        <v>120</v>
      </c>
      <c r="F38" s="228"/>
      <c r="G38" s="236"/>
      <c r="H38" s="246">
        <v>2440.13</v>
      </c>
      <c r="I38" s="176"/>
    </row>
    <row r="39" spans="2:9" s="33" customFormat="1" ht="18" customHeight="1" x14ac:dyDescent="0.2">
      <c r="B39" s="79">
        <v>3221</v>
      </c>
      <c r="C39" s="92"/>
      <c r="D39" s="93"/>
      <c r="E39" s="72" t="s">
        <v>121</v>
      </c>
      <c r="F39" s="228"/>
      <c r="G39" s="236"/>
      <c r="H39" s="246">
        <v>21943.49</v>
      </c>
      <c r="I39" s="176"/>
    </row>
    <row r="40" spans="2:9" s="33" customFormat="1" ht="18" customHeight="1" x14ac:dyDescent="0.2">
      <c r="B40" s="79">
        <v>3223</v>
      </c>
      <c r="C40" s="92"/>
      <c r="D40" s="93"/>
      <c r="E40" s="72" t="s">
        <v>82</v>
      </c>
      <c r="F40" s="228"/>
      <c r="G40" s="236"/>
      <c r="H40" s="246">
        <v>20212.98</v>
      </c>
      <c r="I40" s="176"/>
    </row>
    <row r="41" spans="2:9" s="33" customFormat="1" ht="18" customHeight="1" x14ac:dyDescent="0.2">
      <c r="B41" s="79">
        <v>3224</v>
      </c>
      <c r="C41" s="92"/>
      <c r="D41" s="93"/>
      <c r="E41" s="72" t="s">
        <v>190</v>
      </c>
      <c r="F41" s="228"/>
      <c r="G41" s="236"/>
      <c r="H41" s="246">
        <v>2814.19</v>
      </c>
      <c r="I41" s="176"/>
    </row>
    <row r="42" spans="2:9" s="33" customFormat="1" ht="18" customHeight="1" x14ac:dyDescent="0.2">
      <c r="B42" s="79">
        <v>3225</v>
      </c>
      <c r="C42" s="92"/>
      <c r="D42" s="93"/>
      <c r="E42" s="72" t="s">
        <v>122</v>
      </c>
      <c r="F42" s="228"/>
      <c r="G42" s="236"/>
      <c r="H42" s="246">
        <v>4783.21</v>
      </c>
      <c r="I42" s="176"/>
    </row>
    <row r="43" spans="2:9" s="33" customFormat="1" ht="18" customHeight="1" x14ac:dyDescent="0.2">
      <c r="B43" s="79">
        <v>3227</v>
      </c>
      <c r="C43" s="92"/>
      <c r="D43" s="93"/>
      <c r="E43" s="72" t="s">
        <v>123</v>
      </c>
      <c r="F43" s="228"/>
      <c r="G43" s="236"/>
      <c r="H43" s="246">
        <v>3806.91</v>
      </c>
      <c r="I43" s="176"/>
    </row>
    <row r="44" spans="2:9" s="33" customFormat="1" ht="18" customHeight="1" x14ac:dyDescent="0.2">
      <c r="B44" s="79">
        <v>3231</v>
      </c>
      <c r="C44" s="92"/>
      <c r="D44" s="93"/>
      <c r="E44" s="72" t="s">
        <v>87</v>
      </c>
      <c r="F44" s="228"/>
      <c r="G44" s="236"/>
      <c r="H44" s="246">
        <v>4662.97</v>
      </c>
      <c r="I44" s="176"/>
    </row>
    <row r="45" spans="2:9" s="33" customFormat="1" ht="18" customHeight="1" x14ac:dyDescent="0.2">
      <c r="B45" s="79">
        <v>3232</v>
      </c>
      <c r="C45" s="92"/>
      <c r="D45" s="93"/>
      <c r="E45" s="72" t="s">
        <v>88</v>
      </c>
      <c r="F45" s="228"/>
      <c r="G45" s="236"/>
      <c r="H45" s="246">
        <v>24603.59</v>
      </c>
      <c r="I45" s="176"/>
    </row>
    <row r="46" spans="2:9" s="33" customFormat="1" ht="18" customHeight="1" x14ac:dyDescent="0.2">
      <c r="B46" s="79">
        <v>3234</v>
      </c>
      <c r="C46" s="92"/>
      <c r="D46" s="93"/>
      <c r="E46" s="72" t="s">
        <v>89</v>
      </c>
      <c r="F46" s="228"/>
      <c r="G46" s="236"/>
      <c r="H46" s="246">
        <v>8623.19</v>
      </c>
      <c r="I46" s="176"/>
    </row>
    <row r="47" spans="2:9" s="33" customFormat="1" ht="18" customHeight="1" x14ac:dyDescent="0.2">
      <c r="B47" s="79">
        <v>3235</v>
      </c>
      <c r="C47" s="92"/>
      <c r="D47" s="93"/>
      <c r="E47" s="72" t="s">
        <v>90</v>
      </c>
      <c r="F47" s="228"/>
      <c r="G47" s="236"/>
      <c r="H47" s="246">
        <v>2343</v>
      </c>
      <c r="I47" s="176"/>
    </row>
    <row r="48" spans="2:9" s="33" customFormat="1" ht="18" customHeight="1" x14ac:dyDescent="0.2">
      <c r="B48" s="79">
        <v>3236</v>
      </c>
      <c r="C48" s="92"/>
      <c r="D48" s="93"/>
      <c r="E48" s="72" t="s">
        <v>91</v>
      </c>
      <c r="F48" s="228"/>
      <c r="G48" s="236"/>
      <c r="H48" s="246">
        <v>1849.11</v>
      </c>
      <c r="I48" s="176"/>
    </row>
    <row r="49" spans="2:9" s="33" customFormat="1" ht="18" customHeight="1" x14ac:dyDescent="0.2">
      <c r="B49" s="79">
        <v>3237</v>
      </c>
      <c r="C49" s="92"/>
      <c r="D49" s="93"/>
      <c r="E49" s="72" t="s">
        <v>124</v>
      </c>
      <c r="F49" s="228"/>
      <c r="G49" s="236"/>
      <c r="H49" s="246">
        <v>7410</v>
      </c>
      <c r="I49" s="176"/>
    </row>
    <row r="50" spans="2:9" s="33" customFormat="1" ht="18" customHeight="1" x14ac:dyDescent="0.2">
      <c r="B50" s="79">
        <v>3238</v>
      </c>
      <c r="C50" s="92"/>
      <c r="D50" s="93"/>
      <c r="E50" s="72" t="s">
        <v>93</v>
      </c>
      <c r="F50" s="228"/>
      <c r="G50" s="236"/>
      <c r="H50" s="246">
        <v>11820.3</v>
      </c>
      <c r="I50" s="176"/>
    </row>
    <row r="51" spans="2:9" s="33" customFormat="1" ht="18" customHeight="1" x14ac:dyDescent="0.2">
      <c r="B51" s="79">
        <v>3239</v>
      </c>
      <c r="C51" s="92"/>
      <c r="D51" s="93"/>
      <c r="E51" s="72" t="s">
        <v>94</v>
      </c>
      <c r="F51" s="228"/>
      <c r="G51" s="236"/>
      <c r="H51" s="246">
        <v>1620.83</v>
      </c>
      <c r="I51" s="176"/>
    </row>
    <row r="52" spans="2:9" s="33" customFormat="1" ht="18" customHeight="1" x14ac:dyDescent="0.2">
      <c r="B52" s="79">
        <v>3291</v>
      </c>
      <c r="C52" s="92"/>
      <c r="D52" s="93"/>
      <c r="E52" s="72" t="s">
        <v>125</v>
      </c>
      <c r="F52" s="228"/>
      <c r="G52" s="236"/>
      <c r="H52" s="246">
        <v>1448.36</v>
      </c>
      <c r="I52" s="176"/>
    </row>
    <row r="53" spans="2:9" s="33" customFormat="1" ht="18" customHeight="1" x14ac:dyDescent="0.2">
      <c r="B53" s="79">
        <v>3292</v>
      </c>
      <c r="C53" s="92"/>
      <c r="D53" s="93"/>
      <c r="E53" s="72" t="s">
        <v>97</v>
      </c>
      <c r="F53" s="228"/>
      <c r="G53" s="236"/>
      <c r="H53" s="246">
        <v>4667.62</v>
      </c>
      <c r="I53" s="176"/>
    </row>
    <row r="54" spans="2:9" s="33" customFormat="1" ht="18" customHeight="1" x14ac:dyDescent="0.2">
      <c r="B54" s="79">
        <v>3293</v>
      </c>
      <c r="C54" s="92"/>
      <c r="D54" s="93"/>
      <c r="E54" s="72" t="s">
        <v>126</v>
      </c>
      <c r="F54" s="228"/>
      <c r="G54" s="236"/>
      <c r="H54" s="246">
        <v>126.57</v>
      </c>
      <c r="I54" s="176"/>
    </row>
    <row r="55" spans="2:9" s="33" customFormat="1" ht="18" customHeight="1" x14ac:dyDescent="0.2">
      <c r="B55" s="79">
        <v>3294</v>
      </c>
      <c r="C55" s="92"/>
      <c r="D55" s="93"/>
      <c r="E55" s="72" t="s">
        <v>127</v>
      </c>
      <c r="F55" s="228"/>
      <c r="G55" s="236"/>
      <c r="H55" s="246">
        <v>85</v>
      </c>
      <c r="I55" s="176"/>
    </row>
    <row r="56" spans="2:9" s="33" customFormat="1" ht="18" customHeight="1" x14ac:dyDescent="0.2">
      <c r="B56" s="79">
        <v>3295</v>
      </c>
      <c r="C56" s="92"/>
      <c r="D56" s="93"/>
      <c r="E56" s="72" t="s">
        <v>99</v>
      </c>
      <c r="F56" s="228"/>
      <c r="G56" s="236"/>
      <c r="H56" s="246">
        <v>3392.37</v>
      </c>
      <c r="I56" s="176"/>
    </row>
    <row r="57" spans="2:9" s="33" customFormat="1" ht="18" customHeight="1" x14ac:dyDescent="0.2">
      <c r="B57" s="79">
        <v>3296</v>
      </c>
      <c r="C57" s="92"/>
      <c r="D57" s="93"/>
      <c r="E57" s="72" t="s">
        <v>100</v>
      </c>
      <c r="F57" s="228"/>
      <c r="G57" s="236"/>
      <c r="H57" s="246">
        <v>0</v>
      </c>
      <c r="I57" s="176"/>
    </row>
    <row r="58" spans="2:9" s="33" customFormat="1" ht="18" customHeight="1" x14ac:dyDescent="0.2">
      <c r="B58" s="79">
        <v>3299</v>
      </c>
      <c r="C58" s="92"/>
      <c r="D58" s="93"/>
      <c r="E58" s="72" t="s">
        <v>95</v>
      </c>
      <c r="F58" s="228"/>
      <c r="G58" s="236"/>
      <c r="H58" s="246">
        <v>1056.69</v>
      </c>
      <c r="I58" s="176"/>
    </row>
    <row r="59" spans="2:9" s="33" customFormat="1" ht="18" customHeight="1" x14ac:dyDescent="0.2">
      <c r="B59" s="76">
        <v>34</v>
      </c>
      <c r="C59" s="90"/>
      <c r="D59" s="91"/>
      <c r="E59" s="71" t="s">
        <v>128</v>
      </c>
      <c r="F59" s="227">
        <v>50</v>
      </c>
      <c r="G59" s="232">
        <v>50</v>
      </c>
      <c r="H59" s="245">
        <f>SUM(H60:H62)</f>
        <v>20.94</v>
      </c>
      <c r="I59" s="179">
        <f>H59/G59*100</f>
        <v>41.88</v>
      </c>
    </row>
    <row r="60" spans="2:9" s="33" customFormat="1" ht="18" customHeight="1" x14ac:dyDescent="0.2">
      <c r="B60" s="79">
        <v>3431</v>
      </c>
      <c r="C60" s="92"/>
      <c r="D60" s="93"/>
      <c r="E60" s="72" t="s">
        <v>188</v>
      </c>
      <c r="F60" s="228"/>
      <c r="G60" s="236"/>
      <c r="H60" s="246">
        <v>0</v>
      </c>
      <c r="I60" s="176"/>
    </row>
    <row r="61" spans="2:9" s="33" customFormat="1" ht="18" customHeight="1" x14ac:dyDescent="0.2">
      <c r="B61" s="79">
        <v>3433</v>
      </c>
      <c r="C61" s="92"/>
      <c r="D61" s="93"/>
      <c r="E61" s="72" t="s">
        <v>191</v>
      </c>
      <c r="F61" s="228"/>
      <c r="G61" s="236"/>
      <c r="H61" s="246">
        <v>5.28</v>
      </c>
      <c r="I61" s="176"/>
    </row>
    <row r="62" spans="2:9" s="33" customFormat="1" ht="18" customHeight="1" x14ac:dyDescent="0.2">
      <c r="B62" s="79">
        <v>3434</v>
      </c>
      <c r="C62" s="92"/>
      <c r="D62" s="93"/>
      <c r="E62" s="72" t="s">
        <v>129</v>
      </c>
      <c r="F62" s="228"/>
      <c r="G62" s="236"/>
      <c r="H62" s="246">
        <v>15.66</v>
      </c>
      <c r="I62" s="176"/>
    </row>
    <row r="63" spans="2:9" s="33" customFormat="1" ht="18" customHeight="1" x14ac:dyDescent="0.2">
      <c r="B63" s="76">
        <v>38</v>
      </c>
      <c r="C63" s="90"/>
      <c r="D63" s="91"/>
      <c r="E63" s="71" t="s">
        <v>105</v>
      </c>
      <c r="F63" s="227">
        <v>1000</v>
      </c>
      <c r="G63" s="232">
        <v>1140</v>
      </c>
      <c r="H63" s="245">
        <f>H64</f>
        <v>1137.02</v>
      </c>
      <c r="I63" s="179">
        <f>H63/G63*100</f>
        <v>99.738596491228066</v>
      </c>
    </row>
    <row r="64" spans="2:9" s="33" customFormat="1" ht="18" customHeight="1" x14ac:dyDescent="0.2">
      <c r="B64" s="79">
        <v>3835</v>
      </c>
      <c r="C64" s="92"/>
      <c r="D64" s="93"/>
      <c r="E64" s="72" t="s">
        <v>107</v>
      </c>
      <c r="F64" s="228"/>
      <c r="G64" s="236"/>
      <c r="H64" s="246">
        <v>1137.02</v>
      </c>
      <c r="I64" s="176"/>
    </row>
    <row r="65" spans="2:9" s="33" customFormat="1" ht="18" customHeight="1" x14ac:dyDescent="0.2">
      <c r="B65" s="82" t="s">
        <v>178</v>
      </c>
      <c r="C65" s="83"/>
      <c r="D65" s="84"/>
      <c r="E65" s="85" t="s">
        <v>148</v>
      </c>
      <c r="F65" s="225">
        <f t="shared" ref="F65:H66" si="3">F66</f>
        <v>5000</v>
      </c>
      <c r="G65" s="230">
        <f t="shared" si="3"/>
        <v>5000</v>
      </c>
      <c r="H65" s="243">
        <f t="shared" si="3"/>
        <v>246.42</v>
      </c>
      <c r="I65" s="177">
        <f>H65/G65*100</f>
        <v>4.9283999999999999</v>
      </c>
    </row>
    <row r="66" spans="2:9" s="33" customFormat="1" ht="18" customHeight="1" x14ac:dyDescent="0.2">
      <c r="B66" s="86">
        <v>3</v>
      </c>
      <c r="C66" s="87"/>
      <c r="D66" s="88"/>
      <c r="E66" s="89" t="s">
        <v>4</v>
      </c>
      <c r="F66" s="226">
        <f t="shared" si="3"/>
        <v>5000</v>
      </c>
      <c r="G66" s="231">
        <f t="shared" si="3"/>
        <v>5000</v>
      </c>
      <c r="H66" s="244">
        <f t="shared" si="3"/>
        <v>246.42</v>
      </c>
      <c r="I66" s="178">
        <f>H66/G66*100</f>
        <v>4.9283999999999999</v>
      </c>
    </row>
    <row r="67" spans="2:9" s="33" customFormat="1" ht="18" customHeight="1" x14ac:dyDescent="0.2">
      <c r="B67" s="76">
        <v>32</v>
      </c>
      <c r="C67" s="90"/>
      <c r="D67" s="91"/>
      <c r="E67" s="71" t="s">
        <v>13</v>
      </c>
      <c r="F67" s="227">
        <v>5000</v>
      </c>
      <c r="G67" s="232">
        <v>5000</v>
      </c>
      <c r="H67" s="245">
        <f>H68+H69</f>
        <v>246.42</v>
      </c>
      <c r="I67" s="179">
        <f>H67/G67*100</f>
        <v>4.9283999999999999</v>
      </c>
    </row>
    <row r="68" spans="2:9" s="33" customFormat="1" ht="18" customHeight="1" x14ac:dyDescent="0.2">
      <c r="B68" s="79">
        <v>3221</v>
      </c>
      <c r="C68" s="92"/>
      <c r="D68" s="93"/>
      <c r="E68" s="72" t="s">
        <v>211</v>
      </c>
      <c r="F68" s="228"/>
      <c r="G68" s="236"/>
      <c r="H68" s="246">
        <v>246.42</v>
      </c>
      <c r="I68" s="176"/>
    </row>
    <row r="69" spans="2:9" s="33" customFormat="1" ht="18" customHeight="1" x14ac:dyDescent="0.2">
      <c r="B69" s="79">
        <v>3232</v>
      </c>
      <c r="C69" s="92"/>
      <c r="D69" s="93"/>
      <c r="E69" s="72" t="s">
        <v>88</v>
      </c>
      <c r="F69" s="228"/>
      <c r="G69" s="236"/>
      <c r="H69" s="246">
        <v>0</v>
      </c>
      <c r="I69" s="176"/>
    </row>
    <row r="70" spans="2:9" s="33" customFormat="1" ht="18" customHeight="1" x14ac:dyDescent="0.2">
      <c r="B70" s="82" t="s">
        <v>179</v>
      </c>
      <c r="C70" s="83"/>
      <c r="D70" s="84"/>
      <c r="E70" s="85" t="s">
        <v>152</v>
      </c>
      <c r="F70" s="225">
        <f t="shared" ref="F70:H71" si="4">F71</f>
        <v>600</v>
      </c>
      <c r="G70" s="225">
        <f t="shared" si="4"/>
        <v>600</v>
      </c>
      <c r="H70" s="243">
        <f t="shared" si="4"/>
        <v>0</v>
      </c>
      <c r="I70" s="177">
        <f>H70/G70*100</f>
        <v>0</v>
      </c>
    </row>
    <row r="71" spans="2:9" s="33" customFormat="1" ht="18" customHeight="1" x14ac:dyDescent="0.2">
      <c r="B71" s="86">
        <v>3</v>
      </c>
      <c r="C71" s="87"/>
      <c r="D71" s="88"/>
      <c r="E71" s="89" t="s">
        <v>4</v>
      </c>
      <c r="F71" s="226">
        <f t="shared" si="4"/>
        <v>600</v>
      </c>
      <c r="G71" s="226">
        <f t="shared" si="4"/>
        <v>600</v>
      </c>
      <c r="H71" s="244">
        <f t="shared" si="4"/>
        <v>0</v>
      </c>
      <c r="I71" s="178">
        <f>H71/G71*100</f>
        <v>0</v>
      </c>
    </row>
    <row r="72" spans="2:9" s="33" customFormat="1" ht="18" customHeight="1" x14ac:dyDescent="0.2">
      <c r="B72" s="76">
        <v>32</v>
      </c>
      <c r="C72" s="90"/>
      <c r="D72" s="91"/>
      <c r="E72" s="71" t="s">
        <v>13</v>
      </c>
      <c r="F72" s="227">
        <v>600</v>
      </c>
      <c r="G72" s="227">
        <v>600</v>
      </c>
      <c r="H72" s="245">
        <f>H73</f>
        <v>0</v>
      </c>
      <c r="I72" s="179">
        <f>H72/G72*100</f>
        <v>0</v>
      </c>
    </row>
    <row r="73" spans="2:9" s="33" customFormat="1" ht="18" customHeight="1" x14ac:dyDescent="0.2">
      <c r="B73" s="79">
        <v>3225</v>
      </c>
      <c r="C73" s="92"/>
      <c r="D73" s="93"/>
      <c r="E73" s="72" t="s">
        <v>122</v>
      </c>
      <c r="F73" s="228"/>
      <c r="G73" s="236"/>
      <c r="H73" s="246">
        <v>0</v>
      </c>
      <c r="I73" s="176"/>
    </row>
    <row r="74" spans="2:9" s="33" customFormat="1" ht="18" customHeight="1" x14ac:dyDescent="0.2">
      <c r="B74" s="82" t="s">
        <v>180</v>
      </c>
      <c r="C74" s="83"/>
      <c r="D74" s="84"/>
      <c r="E74" s="85" t="s">
        <v>150</v>
      </c>
      <c r="F74" s="225">
        <f t="shared" ref="F74:H75" si="5">F75</f>
        <v>0</v>
      </c>
      <c r="G74" s="230">
        <f t="shared" si="5"/>
        <v>0</v>
      </c>
      <c r="H74" s="243">
        <f t="shared" si="5"/>
        <v>0</v>
      </c>
      <c r="I74" s="177">
        <v>0</v>
      </c>
    </row>
    <row r="75" spans="2:9" s="33" customFormat="1" ht="18" customHeight="1" x14ac:dyDescent="0.2">
      <c r="B75" s="86">
        <v>3</v>
      </c>
      <c r="C75" s="87"/>
      <c r="D75" s="88"/>
      <c r="E75" s="89" t="s">
        <v>4</v>
      </c>
      <c r="F75" s="226">
        <f t="shared" si="5"/>
        <v>0</v>
      </c>
      <c r="G75" s="231">
        <f t="shared" si="5"/>
        <v>0</v>
      </c>
      <c r="H75" s="244">
        <f t="shared" si="5"/>
        <v>0</v>
      </c>
      <c r="I75" s="178">
        <v>0</v>
      </c>
    </row>
    <row r="76" spans="2:9" s="33" customFormat="1" ht="18" customHeight="1" x14ac:dyDescent="0.2">
      <c r="B76" s="76">
        <v>32</v>
      </c>
      <c r="C76" s="90"/>
      <c r="D76" s="91"/>
      <c r="E76" s="71" t="s">
        <v>13</v>
      </c>
      <c r="F76" s="227">
        <v>0</v>
      </c>
      <c r="G76" s="232">
        <v>0</v>
      </c>
      <c r="H76" s="245">
        <f>H77</f>
        <v>0</v>
      </c>
      <c r="I76" s="179">
        <v>0</v>
      </c>
    </row>
    <row r="77" spans="2:9" s="33" customFormat="1" ht="18" customHeight="1" x14ac:dyDescent="0.2">
      <c r="B77" s="294">
        <v>3232</v>
      </c>
      <c r="C77" s="295"/>
      <c r="D77" s="296"/>
      <c r="E77" s="72" t="s">
        <v>88</v>
      </c>
      <c r="F77" s="228"/>
      <c r="G77" s="236"/>
      <c r="H77" s="246">
        <v>0</v>
      </c>
      <c r="I77" s="176"/>
    </row>
    <row r="78" spans="2:9" s="33" customFormat="1" ht="18" customHeight="1" x14ac:dyDescent="0.25">
      <c r="B78" s="94" t="s">
        <v>130</v>
      </c>
      <c r="C78" s="95"/>
      <c r="D78" s="96"/>
      <c r="E78" s="68" t="s">
        <v>131</v>
      </c>
      <c r="F78" s="224">
        <f t="shared" ref="F78:H80" si="6">F79</f>
        <v>149000</v>
      </c>
      <c r="G78" s="224">
        <f t="shared" si="6"/>
        <v>149000</v>
      </c>
      <c r="H78" s="242">
        <f t="shared" si="6"/>
        <v>68613.039999999994</v>
      </c>
      <c r="I78" s="181">
        <f>H78/G78*100</f>
        <v>46.049020134228186</v>
      </c>
    </row>
    <row r="79" spans="2:9" s="33" customFormat="1" ht="18" customHeight="1" x14ac:dyDescent="0.25">
      <c r="B79" s="97" t="s">
        <v>181</v>
      </c>
      <c r="C79" s="98"/>
      <c r="D79" s="99"/>
      <c r="E79" s="85" t="s">
        <v>149</v>
      </c>
      <c r="F79" s="225">
        <f t="shared" si="6"/>
        <v>149000</v>
      </c>
      <c r="G79" s="225">
        <f t="shared" si="6"/>
        <v>149000</v>
      </c>
      <c r="H79" s="243">
        <f t="shared" si="6"/>
        <v>68613.039999999994</v>
      </c>
      <c r="I79" s="177">
        <f>H79/G79*100</f>
        <v>46.049020134228186</v>
      </c>
    </row>
    <row r="80" spans="2:9" s="33" customFormat="1" ht="18" customHeight="1" x14ac:dyDescent="0.2">
      <c r="B80" s="86">
        <v>3</v>
      </c>
      <c r="C80" s="87"/>
      <c r="D80" s="88"/>
      <c r="E80" s="89" t="s">
        <v>4</v>
      </c>
      <c r="F80" s="226">
        <f t="shared" si="6"/>
        <v>149000</v>
      </c>
      <c r="G80" s="224">
        <f t="shared" si="6"/>
        <v>149000</v>
      </c>
      <c r="H80" s="244">
        <f t="shared" si="6"/>
        <v>68613.039999999994</v>
      </c>
      <c r="I80" s="178">
        <f>H80/G80*100</f>
        <v>46.049020134228186</v>
      </c>
    </row>
    <row r="81" spans="2:13" s="33" customFormat="1" ht="18" customHeight="1" x14ac:dyDescent="0.2">
      <c r="B81" s="76">
        <v>32</v>
      </c>
      <c r="C81" s="90"/>
      <c r="D81" s="91"/>
      <c r="E81" s="71" t="s">
        <v>13</v>
      </c>
      <c r="F81" s="227">
        <v>149000</v>
      </c>
      <c r="G81" s="227">
        <v>149000</v>
      </c>
      <c r="H81" s="245">
        <f>H82</f>
        <v>68613.039999999994</v>
      </c>
      <c r="I81" s="179">
        <f>H81/G81*100</f>
        <v>46.049020134228186</v>
      </c>
    </row>
    <row r="82" spans="2:13" s="33" customFormat="1" ht="18" customHeight="1" x14ac:dyDescent="0.2">
      <c r="B82" s="79">
        <v>3222</v>
      </c>
      <c r="C82" s="92"/>
      <c r="D82" s="93"/>
      <c r="E82" s="72" t="s">
        <v>81</v>
      </c>
      <c r="F82" s="228"/>
      <c r="G82" s="236"/>
      <c r="H82" s="246">
        <v>68613.039999999994</v>
      </c>
      <c r="I82" s="180"/>
    </row>
    <row r="83" spans="2:13" s="33" customFormat="1" ht="18" customHeight="1" x14ac:dyDescent="0.25">
      <c r="B83" s="94" t="s">
        <v>132</v>
      </c>
      <c r="C83" s="95"/>
      <c r="D83" s="96"/>
      <c r="E83" s="68" t="s">
        <v>133</v>
      </c>
      <c r="F83" s="229">
        <f>F84</f>
        <v>3700</v>
      </c>
      <c r="G83" s="229">
        <v>3700</v>
      </c>
      <c r="H83" s="242">
        <f>H84</f>
        <v>0</v>
      </c>
      <c r="I83" s="181">
        <f>H83/G83*100</f>
        <v>0</v>
      </c>
      <c r="M83" s="215"/>
    </row>
    <row r="84" spans="2:13" s="33" customFormat="1" ht="18" customHeight="1" x14ac:dyDescent="0.25">
      <c r="B84" s="97" t="s">
        <v>182</v>
      </c>
      <c r="C84" s="98"/>
      <c r="D84" s="99"/>
      <c r="E84" s="85" t="s">
        <v>147</v>
      </c>
      <c r="F84" s="230">
        <f>F85</f>
        <v>3700</v>
      </c>
      <c r="G84" s="230">
        <f>G85</f>
        <v>3700</v>
      </c>
      <c r="H84" s="243">
        <f>H85</f>
        <v>0</v>
      </c>
      <c r="I84" s="177">
        <f>H84/G84*100</f>
        <v>0</v>
      </c>
    </row>
    <row r="85" spans="2:13" s="33" customFormat="1" ht="18" customHeight="1" x14ac:dyDescent="0.2">
      <c r="B85" s="86">
        <v>3</v>
      </c>
      <c r="C85" s="87"/>
      <c r="D85" s="88"/>
      <c r="E85" s="89" t="s">
        <v>4</v>
      </c>
      <c r="F85" s="231">
        <f>F86</f>
        <v>3700</v>
      </c>
      <c r="G85" s="231">
        <f>G86</f>
        <v>3700</v>
      </c>
      <c r="H85" s="244">
        <f>H86</f>
        <v>0</v>
      </c>
      <c r="I85" s="178">
        <f>H85/G85*100</f>
        <v>0</v>
      </c>
    </row>
    <row r="86" spans="2:13" s="33" customFormat="1" ht="18" customHeight="1" x14ac:dyDescent="0.2">
      <c r="B86" s="76">
        <v>32</v>
      </c>
      <c r="C86" s="90"/>
      <c r="D86" s="91"/>
      <c r="E86" s="71" t="s">
        <v>13</v>
      </c>
      <c r="F86" s="232">
        <v>3700</v>
      </c>
      <c r="G86" s="232">
        <v>3700</v>
      </c>
      <c r="H86" s="245">
        <f>H87+H88</f>
        <v>0</v>
      </c>
      <c r="I86" s="179">
        <f>H86/G86*100</f>
        <v>0</v>
      </c>
    </row>
    <row r="87" spans="2:13" s="33" customFormat="1" ht="18" customHeight="1" x14ac:dyDescent="0.2">
      <c r="B87" s="79">
        <v>3221</v>
      </c>
      <c r="C87" s="92"/>
      <c r="D87" s="93"/>
      <c r="E87" s="72" t="s">
        <v>121</v>
      </c>
      <c r="F87" s="228"/>
      <c r="G87" s="236"/>
      <c r="H87" s="246">
        <v>0</v>
      </c>
      <c r="I87" s="180"/>
    </row>
    <row r="88" spans="2:13" s="33" customFormat="1" ht="18" customHeight="1" x14ac:dyDescent="0.2">
      <c r="B88" s="79">
        <v>3225</v>
      </c>
      <c r="C88" s="92"/>
      <c r="D88" s="93"/>
      <c r="E88" s="72" t="s">
        <v>122</v>
      </c>
      <c r="F88" s="228"/>
      <c r="G88" s="236"/>
      <c r="H88" s="246">
        <v>0</v>
      </c>
      <c r="I88" s="180"/>
    </row>
    <row r="89" spans="2:13" s="33" customFormat="1" ht="18" customHeight="1" x14ac:dyDescent="0.25">
      <c r="B89" s="94" t="s">
        <v>134</v>
      </c>
      <c r="C89" s="95"/>
      <c r="D89" s="96"/>
      <c r="E89" s="68" t="s">
        <v>135</v>
      </c>
      <c r="F89" s="229">
        <f t="shared" ref="F89:H91" si="7">F90</f>
        <v>2900</v>
      </c>
      <c r="G89" s="229">
        <f t="shared" si="7"/>
        <v>2900</v>
      </c>
      <c r="H89" s="242">
        <f t="shared" si="7"/>
        <v>0</v>
      </c>
      <c r="I89" s="181">
        <f>H89/G89*100</f>
        <v>0</v>
      </c>
    </row>
    <row r="90" spans="2:13" s="33" customFormat="1" ht="18" customHeight="1" x14ac:dyDescent="0.25">
      <c r="B90" s="97" t="s">
        <v>183</v>
      </c>
      <c r="C90" s="98"/>
      <c r="D90" s="99"/>
      <c r="E90" s="85" t="s">
        <v>147</v>
      </c>
      <c r="F90" s="230">
        <f t="shared" si="7"/>
        <v>2900</v>
      </c>
      <c r="G90" s="230">
        <f t="shared" si="7"/>
        <v>2900</v>
      </c>
      <c r="H90" s="243">
        <f t="shared" si="7"/>
        <v>0</v>
      </c>
      <c r="I90" s="177">
        <f>H90/G90*100</f>
        <v>0</v>
      </c>
    </row>
    <row r="91" spans="2:13" s="33" customFormat="1" ht="18" customHeight="1" x14ac:dyDescent="0.2">
      <c r="B91" s="86">
        <v>3</v>
      </c>
      <c r="C91" s="87"/>
      <c r="D91" s="88"/>
      <c r="E91" s="89" t="s">
        <v>4</v>
      </c>
      <c r="F91" s="231">
        <f t="shared" si="7"/>
        <v>2900</v>
      </c>
      <c r="G91" s="231">
        <f t="shared" si="7"/>
        <v>2900</v>
      </c>
      <c r="H91" s="244">
        <f t="shared" si="7"/>
        <v>0</v>
      </c>
      <c r="I91" s="178">
        <f>H91/G91*100</f>
        <v>0</v>
      </c>
    </row>
    <row r="92" spans="2:13" s="33" customFormat="1" ht="18" customHeight="1" x14ac:dyDescent="0.2">
      <c r="B92" s="76">
        <v>32</v>
      </c>
      <c r="C92" s="90"/>
      <c r="D92" s="91"/>
      <c r="E92" s="71" t="s">
        <v>13</v>
      </c>
      <c r="F92" s="232">
        <v>2900</v>
      </c>
      <c r="G92" s="232">
        <v>2900</v>
      </c>
      <c r="H92" s="245">
        <f>H93+H94</f>
        <v>0</v>
      </c>
      <c r="I92" s="179">
        <f>H92/G92*100</f>
        <v>0</v>
      </c>
    </row>
    <row r="93" spans="2:13" s="33" customFormat="1" ht="18" customHeight="1" x14ac:dyDescent="0.2">
      <c r="B93" s="79">
        <v>3221</v>
      </c>
      <c r="C93" s="92"/>
      <c r="D93" s="93"/>
      <c r="E93" s="72" t="s">
        <v>121</v>
      </c>
      <c r="F93" s="228"/>
      <c r="G93" s="236"/>
      <c r="H93" s="246">
        <v>0</v>
      </c>
      <c r="I93" s="180"/>
    </row>
    <row r="94" spans="2:13" s="33" customFormat="1" ht="18" customHeight="1" x14ac:dyDescent="0.2">
      <c r="B94" s="79">
        <v>3225</v>
      </c>
      <c r="C94" s="92"/>
      <c r="D94" s="93"/>
      <c r="E94" s="72" t="s">
        <v>122</v>
      </c>
      <c r="F94" s="228"/>
      <c r="G94" s="236"/>
      <c r="H94" s="246">
        <v>0</v>
      </c>
      <c r="I94" s="180"/>
    </row>
    <row r="95" spans="2:13" s="33" customFormat="1" ht="18" customHeight="1" x14ac:dyDescent="0.25">
      <c r="B95" s="94" t="s">
        <v>136</v>
      </c>
      <c r="C95" s="95"/>
      <c r="D95" s="96"/>
      <c r="E95" s="68" t="s">
        <v>137</v>
      </c>
      <c r="F95" s="229">
        <f t="shared" ref="F95:H97" si="8">F96</f>
        <v>10700</v>
      </c>
      <c r="G95" s="229">
        <f t="shared" si="8"/>
        <v>10700</v>
      </c>
      <c r="H95" s="242">
        <f t="shared" si="8"/>
        <v>0</v>
      </c>
      <c r="I95" s="181">
        <f>H95/G95*100</f>
        <v>0</v>
      </c>
    </row>
    <row r="96" spans="2:13" s="33" customFormat="1" ht="18" customHeight="1" x14ac:dyDescent="0.25">
      <c r="B96" s="97" t="s">
        <v>183</v>
      </c>
      <c r="C96" s="98"/>
      <c r="D96" s="99"/>
      <c r="E96" s="85" t="s">
        <v>147</v>
      </c>
      <c r="F96" s="230">
        <f t="shared" si="8"/>
        <v>10700</v>
      </c>
      <c r="G96" s="230">
        <f t="shared" si="8"/>
        <v>10700</v>
      </c>
      <c r="H96" s="243">
        <f t="shared" si="8"/>
        <v>0</v>
      </c>
      <c r="I96" s="177">
        <f>H96/G96*100</f>
        <v>0</v>
      </c>
    </row>
    <row r="97" spans="2:9" s="33" customFormat="1" ht="18" customHeight="1" x14ac:dyDescent="0.2">
      <c r="B97" s="86">
        <v>3</v>
      </c>
      <c r="C97" s="87"/>
      <c r="D97" s="88"/>
      <c r="E97" s="89" t="s">
        <v>4</v>
      </c>
      <c r="F97" s="231">
        <f t="shared" si="8"/>
        <v>10700</v>
      </c>
      <c r="G97" s="231">
        <f t="shared" si="8"/>
        <v>10700</v>
      </c>
      <c r="H97" s="244">
        <f t="shared" si="8"/>
        <v>0</v>
      </c>
      <c r="I97" s="178">
        <f>H97/G97*100</f>
        <v>0</v>
      </c>
    </row>
    <row r="98" spans="2:9" s="33" customFormat="1" ht="18" customHeight="1" x14ac:dyDescent="0.2">
      <c r="B98" s="76">
        <v>32</v>
      </c>
      <c r="C98" s="90"/>
      <c r="D98" s="91"/>
      <c r="E98" s="71" t="s">
        <v>13</v>
      </c>
      <c r="F98" s="232">
        <v>10700</v>
      </c>
      <c r="G98" s="232">
        <v>10700</v>
      </c>
      <c r="H98" s="245">
        <f>H99+H100</f>
        <v>0</v>
      </c>
      <c r="I98" s="179">
        <f>H98/G98*100</f>
        <v>0</v>
      </c>
    </row>
    <row r="99" spans="2:9" s="33" customFormat="1" ht="18" customHeight="1" x14ac:dyDescent="0.2">
      <c r="B99" s="79">
        <v>3221</v>
      </c>
      <c r="C99" s="92"/>
      <c r="D99" s="93"/>
      <c r="E99" s="72" t="s">
        <v>121</v>
      </c>
      <c r="F99" s="228"/>
      <c r="G99" s="236"/>
      <c r="H99" s="246">
        <v>0</v>
      </c>
      <c r="I99" s="180"/>
    </row>
    <row r="100" spans="2:9" s="33" customFormat="1" ht="18" customHeight="1" x14ac:dyDescent="0.2">
      <c r="B100" s="79">
        <v>3225</v>
      </c>
      <c r="C100" s="92"/>
      <c r="D100" s="93"/>
      <c r="E100" s="72" t="s">
        <v>122</v>
      </c>
      <c r="F100" s="228"/>
      <c r="G100" s="236"/>
      <c r="H100" s="246">
        <v>0</v>
      </c>
      <c r="I100" s="180"/>
    </row>
    <row r="101" spans="2:9" s="33" customFormat="1" ht="18" customHeight="1" x14ac:dyDescent="0.25">
      <c r="B101" s="94" t="s">
        <v>138</v>
      </c>
      <c r="C101" s="95"/>
      <c r="D101" s="96"/>
      <c r="E101" s="68" t="s">
        <v>139</v>
      </c>
      <c r="F101" s="229">
        <f t="shared" ref="F101:H103" si="9">F102</f>
        <v>1000</v>
      </c>
      <c r="G101" s="229">
        <f t="shared" si="9"/>
        <v>1000</v>
      </c>
      <c r="H101" s="242">
        <f t="shared" si="9"/>
        <v>154</v>
      </c>
      <c r="I101" s="181">
        <f>H101/G101*100</f>
        <v>15.4</v>
      </c>
    </row>
    <row r="102" spans="2:9" s="33" customFormat="1" ht="18" customHeight="1" x14ac:dyDescent="0.25">
      <c r="B102" s="97" t="s">
        <v>184</v>
      </c>
      <c r="C102" s="98"/>
      <c r="D102" s="99"/>
      <c r="E102" s="85" t="s">
        <v>151</v>
      </c>
      <c r="F102" s="230">
        <f t="shared" si="9"/>
        <v>1000</v>
      </c>
      <c r="G102" s="230">
        <f t="shared" si="9"/>
        <v>1000</v>
      </c>
      <c r="H102" s="243">
        <f t="shared" si="9"/>
        <v>154</v>
      </c>
      <c r="I102" s="177">
        <f>H102/G102*100</f>
        <v>15.4</v>
      </c>
    </row>
    <row r="103" spans="2:9" s="33" customFormat="1" ht="18" customHeight="1" x14ac:dyDescent="0.25">
      <c r="B103" s="100">
        <v>3</v>
      </c>
      <c r="C103" s="101"/>
      <c r="D103" s="102"/>
      <c r="E103" s="89" t="s">
        <v>4</v>
      </c>
      <c r="F103" s="231">
        <f t="shared" si="9"/>
        <v>1000</v>
      </c>
      <c r="G103" s="231">
        <f t="shared" si="9"/>
        <v>1000</v>
      </c>
      <c r="H103" s="244">
        <f t="shared" si="9"/>
        <v>154</v>
      </c>
      <c r="I103" s="178">
        <f>H103/G103*100</f>
        <v>15.4</v>
      </c>
    </row>
    <row r="104" spans="2:9" s="33" customFormat="1" ht="18" customHeight="1" x14ac:dyDescent="0.25">
      <c r="B104" s="103">
        <v>32</v>
      </c>
      <c r="C104" s="104"/>
      <c r="D104" s="105"/>
      <c r="E104" s="106" t="s">
        <v>13</v>
      </c>
      <c r="F104" s="232">
        <v>1000</v>
      </c>
      <c r="G104" s="232">
        <v>1000</v>
      </c>
      <c r="H104" s="245">
        <f>SUM(H105:H108)</f>
        <v>154</v>
      </c>
      <c r="I104" s="179">
        <f>H104/G104*100</f>
        <v>15.4</v>
      </c>
    </row>
    <row r="105" spans="2:9" s="33" customFormat="1" ht="18" customHeight="1" x14ac:dyDescent="0.25">
      <c r="B105" s="107">
        <v>3213</v>
      </c>
      <c r="C105" s="104"/>
      <c r="D105" s="105"/>
      <c r="E105" s="108" t="s">
        <v>156</v>
      </c>
      <c r="F105" s="227"/>
      <c r="G105" s="232"/>
      <c r="H105" s="246">
        <v>40</v>
      </c>
      <c r="I105" s="180"/>
    </row>
    <row r="106" spans="2:9" s="33" customFormat="1" ht="18" customHeight="1" x14ac:dyDescent="0.25">
      <c r="B106" s="107">
        <v>3221</v>
      </c>
      <c r="C106" s="104"/>
      <c r="D106" s="105"/>
      <c r="E106" s="108" t="s">
        <v>80</v>
      </c>
      <c r="F106" s="227"/>
      <c r="G106" s="232"/>
      <c r="H106" s="246">
        <v>114</v>
      </c>
      <c r="I106" s="180"/>
    </row>
    <row r="107" spans="2:9" s="33" customFormat="1" ht="18" customHeight="1" x14ac:dyDescent="0.25">
      <c r="B107" s="107">
        <v>3225</v>
      </c>
      <c r="C107" s="104"/>
      <c r="D107" s="105"/>
      <c r="E107" s="108" t="s">
        <v>122</v>
      </c>
      <c r="F107" s="227"/>
      <c r="G107" s="232"/>
      <c r="H107" s="246">
        <v>0</v>
      </c>
      <c r="I107" s="180"/>
    </row>
    <row r="108" spans="2:9" s="33" customFormat="1" ht="18" customHeight="1" x14ac:dyDescent="0.25">
      <c r="B108" s="107">
        <v>3294</v>
      </c>
      <c r="C108" s="104"/>
      <c r="D108" s="105"/>
      <c r="E108" s="108" t="s">
        <v>127</v>
      </c>
      <c r="F108" s="227"/>
      <c r="G108" s="232"/>
      <c r="H108" s="246">
        <v>0</v>
      </c>
      <c r="I108" s="180"/>
    </row>
    <row r="109" spans="2:9" s="33" customFormat="1" ht="18" customHeight="1" x14ac:dyDescent="0.25">
      <c r="B109" s="297" t="s">
        <v>208</v>
      </c>
      <c r="C109" s="298"/>
      <c r="D109" s="299"/>
      <c r="E109" s="68" t="s">
        <v>140</v>
      </c>
      <c r="F109" s="229">
        <f t="shared" ref="F109:H111" si="10">F110</f>
        <v>30000</v>
      </c>
      <c r="G109" s="229">
        <f t="shared" si="10"/>
        <v>39700</v>
      </c>
      <c r="H109" s="242">
        <f t="shared" si="10"/>
        <v>19678.88</v>
      </c>
      <c r="I109" s="181">
        <f>H109/G109*100</f>
        <v>49.568967254408065</v>
      </c>
    </row>
    <row r="110" spans="2:9" s="33" customFormat="1" ht="18" customHeight="1" x14ac:dyDescent="0.25">
      <c r="B110" s="291" t="s">
        <v>176</v>
      </c>
      <c r="C110" s="292"/>
      <c r="D110" s="293"/>
      <c r="E110" s="85" t="s">
        <v>115</v>
      </c>
      <c r="F110" s="230">
        <f t="shared" si="10"/>
        <v>30000</v>
      </c>
      <c r="G110" s="230">
        <f t="shared" si="10"/>
        <v>39700</v>
      </c>
      <c r="H110" s="243">
        <f t="shared" si="10"/>
        <v>19678.88</v>
      </c>
      <c r="I110" s="177">
        <f>H110/G110*100</f>
        <v>49.568967254408065</v>
      </c>
    </row>
    <row r="111" spans="2:9" s="33" customFormat="1" ht="18" customHeight="1" x14ac:dyDescent="0.25">
      <c r="B111" s="100">
        <v>4</v>
      </c>
      <c r="C111" s="101"/>
      <c r="D111" s="102"/>
      <c r="E111" s="89" t="s">
        <v>6</v>
      </c>
      <c r="F111" s="231">
        <f t="shared" si="10"/>
        <v>30000</v>
      </c>
      <c r="G111" s="231">
        <f t="shared" si="10"/>
        <v>39700</v>
      </c>
      <c r="H111" s="244">
        <f t="shared" si="10"/>
        <v>19678.88</v>
      </c>
      <c r="I111" s="178">
        <f>H111/G111*100</f>
        <v>49.568967254408065</v>
      </c>
    </row>
    <row r="112" spans="2:9" s="33" customFormat="1" ht="18" customHeight="1" x14ac:dyDescent="0.25">
      <c r="B112" s="103">
        <v>42</v>
      </c>
      <c r="C112" s="104"/>
      <c r="D112" s="105"/>
      <c r="E112" s="106" t="s">
        <v>141</v>
      </c>
      <c r="F112" s="232">
        <v>30000</v>
      </c>
      <c r="G112" s="232">
        <v>39700</v>
      </c>
      <c r="H112" s="245">
        <f>H113+H114</f>
        <v>19678.88</v>
      </c>
      <c r="I112" s="179">
        <f>H112/G112*100</f>
        <v>49.568967254408065</v>
      </c>
    </row>
    <row r="113" spans="2:9" s="33" customFormat="1" ht="18" customHeight="1" x14ac:dyDescent="0.25">
      <c r="B113" s="107">
        <v>4221</v>
      </c>
      <c r="C113" s="104"/>
      <c r="D113" s="105"/>
      <c r="E113" s="108" t="s">
        <v>109</v>
      </c>
      <c r="F113" s="227"/>
      <c r="G113" s="232"/>
      <c r="H113" s="246">
        <v>3611.81</v>
      </c>
      <c r="I113" s="180"/>
    </row>
    <row r="114" spans="2:9" s="33" customFormat="1" ht="18" customHeight="1" x14ac:dyDescent="0.25">
      <c r="B114" s="107">
        <v>4227</v>
      </c>
      <c r="C114" s="104"/>
      <c r="D114" s="105"/>
      <c r="E114" s="108" t="s">
        <v>110</v>
      </c>
      <c r="F114" s="227"/>
      <c r="G114" s="232"/>
      <c r="H114" s="246">
        <v>16067.07</v>
      </c>
      <c r="I114" s="180"/>
    </row>
    <row r="115" spans="2:9" s="33" customFormat="1" ht="18" customHeight="1" x14ac:dyDescent="0.25">
      <c r="B115" s="284"/>
      <c r="C115" s="285"/>
      <c r="D115" s="286"/>
      <c r="E115" s="72"/>
      <c r="F115" s="233"/>
      <c r="G115" s="237"/>
      <c r="H115" s="247"/>
      <c r="I115" s="182"/>
    </row>
  </sheetData>
  <mergeCells count="24">
    <mergeCell ref="B2:I2"/>
    <mergeCell ref="B15:D15"/>
    <mergeCell ref="B17:D17"/>
    <mergeCell ref="B4:I4"/>
    <mergeCell ref="B6:E6"/>
    <mergeCell ref="B7:E7"/>
    <mergeCell ref="B10:D10"/>
    <mergeCell ref="B8:D8"/>
    <mergeCell ref="B9:D9"/>
    <mergeCell ref="B11:D11"/>
    <mergeCell ref="B19:D19"/>
    <mergeCell ref="B12:D12"/>
    <mergeCell ref="B14:D14"/>
    <mergeCell ref="B16:D16"/>
    <mergeCell ref="B18:D18"/>
    <mergeCell ref="B20:D20"/>
    <mergeCell ref="B21:D21"/>
    <mergeCell ref="B24:D24"/>
    <mergeCell ref="B115:D115"/>
    <mergeCell ref="B25:D25"/>
    <mergeCell ref="B33:D33"/>
    <mergeCell ref="B110:D110"/>
    <mergeCell ref="B77:D77"/>
    <mergeCell ref="B109:D109"/>
  </mergeCells>
  <pageMargins left="0.7" right="0.7" top="0.75" bottom="0.75" header="0.3" footer="0.3"/>
  <pageSetup paperSize="9" scale="66" fitToHeight="0" orientation="portrait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400A-4421-4F2A-A383-A859530DB27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List1</vt:lpstr>
      <vt:lpstr>' 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Zeljka Bertak</cp:lastModifiedBy>
  <cp:lastPrinted>2025-07-14T12:05:18Z</cp:lastPrinted>
  <dcterms:created xsi:type="dcterms:W3CDTF">2022-08-12T12:51:27Z</dcterms:created>
  <dcterms:modified xsi:type="dcterms:W3CDTF">2025-07-16T05:44:21Z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