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FI -1-12-2025\12-2025 -izvršenje FP\"/>
    </mc:Choice>
  </mc:AlternateContent>
  <xr:revisionPtr revIDLastSave="0" documentId="13_ncr:1_{8DB7E3EC-30A6-4516-8ED2-C7CC63EEBCE6}" xr6:coauthVersionLast="47" xr6:coauthVersionMax="47" xr10:uidLastSave="{00000000-0000-0000-0000-000000000000}"/>
  <bookViews>
    <workbookView xWindow="-108" yWindow="-108" windowWidth="23256" windowHeight="12456" firstSheet="3" activeTab="7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List2" sheetId="13" r:id="rId6"/>
    <sheet name="Račun fin prema izvorima f" sheetId="10" r:id="rId7"/>
    <sheet name="Programska klasifikacija" sheetId="7" r:id="rId8"/>
    <sheet name="List1" sheetId="12" r:id="rId9"/>
  </sheets>
  <definedNames>
    <definedName name="_xlnm.Print_Area" localSheetId="1">' Račun prihoda i rashoda'!$B$2:$L$87</definedName>
    <definedName name="_xlnm.Print_Area" localSheetId="0">SAŽETAK!$B$1:$L$37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7" l="1"/>
  <c r="H80" i="7"/>
  <c r="H21" i="8"/>
  <c r="G21" i="8"/>
  <c r="G16" i="8"/>
  <c r="L29" i="3"/>
  <c r="K83" i="3"/>
  <c r="K16" i="3"/>
  <c r="K29" i="3"/>
  <c r="L22" i="1"/>
  <c r="K23" i="1"/>
  <c r="K22" i="1"/>
  <c r="K15" i="1"/>
  <c r="L15" i="1"/>
  <c r="I12" i="1"/>
  <c r="E14" i="8"/>
  <c r="I75" i="7"/>
  <c r="G31" i="7"/>
  <c r="F13" i="7"/>
  <c r="I32" i="7"/>
  <c r="K68" i="3"/>
  <c r="D14" i="8"/>
  <c r="G11" i="8"/>
  <c r="G23" i="1"/>
  <c r="G12" i="1"/>
  <c r="G15" i="1" s="1"/>
  <c r="C14" i="8"/>
  <c r="C6" i="8"/>
  <c r="I81" i="3"/>
  <c r="G10" i="8"/>
  <c r="J9" i="1"/>
  <c r="J12" i="1"/>
  <c r="J36" i="3"/>
  <c r="J39" i="3"/>
  <c r="J41" i="3"/>
  <c r="J44" i="3"/>
  <c r="J48" i="3"/>
  <c r="J55" i="3"/>
  <c r="J65" i="3"/>
  <c r="J74" i="3"/>
  <c r="J73" i="3" s="1"/>
  <c r="J83" i="3"/>
  <c r="J82" i="3" s="1"/>
  <c r="J81" i="3" s="1"/>
  <c r="F6" i="8"/>
  <c r="F14" i="8"/>
  <c r="F6" i="11"/>
  <c r="F7" i="11"/>
  <c r="H17" i="7"/>
  <c r="H16" i="7" s="1"/>
  <c r="H15" i="7" s="1"/>
  <c r="H22" i="7"/>
  <c r="H27" i="7"/>
  <c r="H26" i="7" s="1"/>
  <c r="H25" i="7" s="1"/>
  <c r="F31" i="7"/>
  <c r="F30" i="7" s="1"/>
  <c r="H32" i="7"/>
  <c r="H34" i="7"/>
  <c r="H58" i="7"/>
  <c r="H61" i="7"/>
  <c r="H65" i="7"/>
  <c r="H64" i="7" s="1"/>
  <c r="H63" i="7" s="1"/>
  <c r="H74" i="7"/>
  <c r="H73" i="7" s="1"/>
  <c r="I73" i="7" s="1"/>
  <c r="H79" i="7"/>
  <c r="H78" i="7" s="1"/>
  <c r="H77" i="7" s="1"/>
  <c r="H85" i="7"/>
  <c r="H84" i="7" s="1"/>
  <c r="H83" i="7" s="1"/>
  <c r="H82" i="7" s="1"/>
  <c r="H91" i="7"/>
  <c r="H90" i="7" s="1"/>
  <c r="H89" i="7" s="1"/>
  <c r="H88" i="7" s="1"/>
  <c r="H99" i="7"/>
  <c r="H98" i="7" s="1"/>
  <c r="I74" i="7" l="1"/>
  <c r="J15" i="1"/>
  <c r="J43" i="3"/>
  <c r="J35" i="3"/>
  <c r="H31" i="7"/>
  <c r="H30" i="7" s="1"/>
  <c r="H14" i="7" s="1"/>
  <c r="H97" i="7"/>
  <c r="H96" i="7" s="1"/>
  <c r="H13" i="7" l="1"/>
  <c r="H12" i="7" s="1"/>
  <c r="H11" i="7" s="1"/>
  <c r="H10" i="7" s="1"/>
  <c r="H9" i="7" s="1"/>
  <c r="H8" i="7" s="1"/>
  <c r="J34" i="3"/>
  <c r="J33" i="3" s="1"/>
  <c r="H9" i="1"/>
  <c r="G6" i="11"/>
  <c r="I34" i="3"/>
  <c r="H34" i="3"/>
  <c r="H9" i="11"/>
  <c r="H8" i="11"/>
  <c r="G9" i="11"/>
  <c r="G8" i="11"/>
  <c r="H19" i="8"/>
  <c r="H18" i="8"/>
  <c r="H17" i="8"/>
  <c r="H16" i="8"/>
  <c r="H15" i="8"/>
  <c r="H10" i="8"/>
  <c r="H9" i="8"/>
  <c r="H8" i="8"/>
  <c r="H7" i="8"/>
  <c r="G9" i="8"/>
  <c r="G18" i="8"/>
  <c r="G17" i="8"/>
  <c r="G15" i="8"/>
  <c r="G8" i="8"/>
  <c r="G7" i="8"/>
  <c r="G6" i="8"/>
  <c r="L82" i="3"/>
  <c r="L73" i="3"/>
  <c r="L43" i="3"/>
  <c r="L35" i="3"/>
  <c r="K86" i="3"/>
  <c r="K84" i="3"/>
  <c r="K82" i="3"/>
  <c r="K81" i="3"/>
  <c r="K80" i="3"/>
  <c r="K77" i="3"/>
  <c r="K76" i="3"/>
  <c r="K74" i="3"/>
  <c r="K73" i="3"/>
  <c r="K72" i="3"/>
  <c r="K71" i="3"/>
  <c r="K70" i="3"/>
  <c r="K69" i="3"/>
  <c r="K67" i="3"/>
  <c r="K66" i="3"/>
  <c r="K65" i="3"/>
  <c r="K64" i="3"/>
  <c r="K63" i="3"/>
  <c r="K62" i="3"/>
  <c r="K61" i="3"/>
  <c r="K60" i="3"/>
  <c r="K59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26" i="3"/>
  <c r="K25" i="3"/>
  <c r="K22" i="3"/>
  <c r="K20" i="3"/>
  <c r="K19" i="3"/>
  <c r="K13" i="3"/>
  <c r="L14" i="1"/>
  <c r="L13" i="1"/>
  <c r="L10" i="1"/>
  <c r="K14" i="1"/>
  <c r="K13" i="1"/>
  <c r="K10" i="1"/>
  <c r="K34" i="3" l="1"/>
  <c r="L34" i="3"/>
  <c r="I17" i="7"/>
  <c r="I22" i="7"/>
  <c r="I27" i="7"/>
  <c r="I34" i="7"/>
  <c r="I58" i="7"/>
  <c r="I61" i="7"/>
  <c r="I65" i="7"/>
  <c r="I80" i="7"/>
  <c r="I85" i="7"/>
  <c r="I91" i="7"/>
  <c r="I99" i="7"/>
  <c r="G16" i="7"/>
  <c r="G26" i="7"/>
  <c r="G30" i="7"/>
  <c r="G64" i="7"/>
  <c r="G70" i="7"/>
  <c r="G74" i="7"/>
  <c r="G79" i="7"/>
  <c r="G84" i="7"/>
  <c r="G83" i="7" s="1"/>
  <c r="G82" i="7" s="1"/>
  <c r="G90" i="7"/>
  <c r="G98" i="7"/>
  <c r="F16" i="7"/>
  <c r="F15" i="7" s="1"/>
  <c r="F26" i="7"/>
  <c r="F25" i="7" s="1"/>
  <c r="F64" i="7"/>
  <c r="F63" i="7" s="1"/>
  <c r="F70" i="7"/>
  <c r="F69" i="7" s="1"/>
  <c r="F74" i="7"/>
  <c r="F73" i="7" s="1"/>
  <c r="F79" i="7"/>
  <c r="F78" i="7" s="1"/>
  <c r="F77" i="7" s="1"/>
  <c r="F84" i="7"/>
  <c r="F83" i="7" s="1"/>
  <c r="F82" i="7" s="1"/>
  <c r="F90" i="7"/>
  <c r="F89" i="7" s="1"/>
  <c r="F88" i="7" s="1"/>
  <c r="F98" i="7"/>
  <c r="F97" i="7" s="1"/>
  <c r="F96" i="7" s="1"/>
  <c r="E7" i="11"/>
  <c r="E6" i="11" s="1"/>
  <c r="D7" i="11"/>
  <c r="D6" i="11" s="1"/>
  <c r="G14" i="8"/>
  <c r="H14" i="8"/>
  <c r="E6" i="8"/>
  <c r="H6" i="8" s="1"/>
  <c r="D6" i="8"/>
  <c r="J79" i="3"/>
  <c r="L81" i="3"/>
  <c r="H81" i="3"/>
  <c r="H33" i="3" s="1"/>
  <c r="J24" i="3"/>
  <c r="K24" i="3" s="1"/>
  <c r="J18" i="3"/>
  <c r="J21" i="3"/>
  <c r="K21" i="3" s="1"/>
  <c r="J15" i="3"/>
  <c r="J12" i="3"/>
  <c r="I10" i="3"/>
  <c r="H10" i="3"/>
  <c r="H9" i="3" s="1"/>
  <c r="I9" i="1"/>
  <c r="L9" i="1" s="1"/>
  <c r="H12" i="1"/>
  <c r="H15" i="1" s="1"/>
  <c r="K9" i="1"/>
  <c r="J11" i="3" l="1"/>
  <c r="K12" i="3"/>
  <c r="J78" i="3"/>
  <c r="K79" i="3"/>
  <c r="J23" i="3"/>
  <c r="I33" i="3"/>
  <c r="J14" i="3"/>
  <c r="J10" i="3" s="1"/>
  <c r="K15" i="3"/>
  <c r="J17" i="3"/>
  <c r="K18" i="3"/>
  <c r="L23" i="3"/>
  <c r="K23" i="3"/>
  <c r="L12" i="1"/>
  <c r="J23" i="1"/>
  <c r="K12" i="1"/>
  <c r="I64" i="7"/>
  <c r="I98" i="7"/>
  <c r="I79" i="7"/>
  <c r="I30" i="7"/>
  <c r="I9" i="3"/>
  <c r="H6" i="11"/>
  <c r="G63" i="7"/>
  <c r="G69" i="7"/>
  <c r="G73" i="7"/>
  <c r="G78" i="7"/>
  <c r="G89" i="7"/>
  <c r="G97" i="7"/>
  <c r="G25" i="7"/>
  <c r="I25" i="7" s="1"/>
  <c r="G15" i="7"/>
  <c r="H7" i="11"/>
  <c r="G7" i="11"/>
  <c r="K78" i="3" l="1"/>
  <c r="L78" i="3"/>
  <c r="L11" i="3"/>
  <c r="K11" i="3"/>
  <c r="L14" i="3"/>
  <c r="K14" i="3"/>
  <c r="L17" i="3"/>
  <c r="K17" i="3"/>
  <c r="J9" i="3"/>
  <c r="K9" i="3" s="1"/>
  <c r="K10" i="3"/>
  <c r="L10" i="3"/>
  <c r="I63" i="7"/>
  <c r="I90" i="7"/>
  <c r="I84" i="7"/>
  <c r="I31" i="7"/>
  <c r="I26" i="7"/>
  <c r="I16" i="7"/>
  <c r="I78" i="7"/>
  <c r="G77" i="7"/>
  <c r="I77" i="7" s="1"/>
  <c r="I89" i="7"/>
  <c r="G88" i="7"/>
  <c r="I88" i="7" s="1"/>
  <c r="I97" i="7"/>
  <c r="G96" i="7"/>
  <c r="I15" i="7"/>
  <c r="G14" i="7"/>
  <c r="G13" i="7" s="1"/>
  <c r="L9" i="3" l="1"/>
  <c r="K33" i="3"/>
  <c r="L33" i="3"/>
  <c r="I83" i="7"/>
  <c r="I82" i="7"/>
  <c r="I14" i="7"/>
  <c r="I13" i="7" l="1"/>
  <c r="G12" i="7"/>
  <c r="I12" i="7" l="1"/>
  <c r="G11" i="7"/>
  <c r="I11" i="7" l="1"/>
  <c r="G10" i="7"/>
  <c r="I10" i="7" l="1"/>
  <c r="G9" i="7"/>
  <c r="I9" i="7" l="1"/>
  <c r="G8" i="7"/>
  <c r="I8" i="7" s="1"/>
  <c r="I96" i="7"/>
  <c r="F14" i="7"/>
  <c r="F12" i="7" s="1"/>
  <c r="F11" i="7" s="1"/>
  <c r="F10" i="7" s="1"/>
  <c r="F9" i="7" s="1"/>
  <c r="F8" i="7" s="1"/>
</calcChain>
</file>

<file path=xl/sharedStrings.xml><?xml version="1.0" encoding="utf-8"?>
<sst xmlns="http://schemas.openxmlformats.org/spreadsheetml/2006/main" count="338" uniqueCount="216">
  <si>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</si>
  <si>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</si>
  <si>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</si>
  <si>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</si>
  <si>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</si>
  <si>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</si>
  <si>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</si>
  <si>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</si>
  <si>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</si>
  <si>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</si>
  <si>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</si>
  <si>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</si>
  <si>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</si>
  <si>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</si>
  <si>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</si>
  <si>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</si>
  <si>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</si>
  <si>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</si>
  <si>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</si>
  <si>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</si>
  <si>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</si>
  <si>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Prihodi od prodaje proizvoda i robe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</si>
  <si>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</si>
  <si>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</si>
  <si>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</si>
  <si>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</si>
  <si>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</si>
  <si>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</si>
  <si>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</si>
  <si>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</si>
  <si>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</si>
  <si>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</si>
  <si>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</si>
  <si>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</si>
  <si>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</si>
  <si>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</si>
  <si>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</si>
  <si>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</si>
  <si>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</si>
  <si>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</si>
  <si>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</si>
  <si>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</si>
  <si>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</si>
  <si>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</si>
  <si>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</si>
  <si>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</si>
  <si>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</si>
  <si>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</si>
  <si>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</si>
  <si>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</si>
  <si>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</si>
  <si>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</si>
  <si>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</si>
  <si>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</si>
  <si>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</si>
  <si>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</si>
  <si>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</si>
  <si>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</si>
  <si>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</si>
  <si>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</si>
  <si>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</si>
  <si>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</si>
  <si>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</si>
  <si>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</si>
  <si>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OSTVARENJE/IZVRŠENJE 
N-1. </t>
  </si>
  <si>
    <t>IZVORNI PLAN ILI REBALANS N.*</t>
  </si>
  <si>
    <t>TEKUĆI PLAN N.*</t>
  </si>
  <si>
    <t xml:space="preserve">OSTVARENJE/IZVRŠENJE 
N. </t>
  </si>
  <si>
    <t>OSTVARENJE/IZVRŠENJE 
N-1.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</si>
  <si>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</si>
  <si>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</si>
  <si>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Prihodi po posebnim propisima</t>
  </si>
  <si>
    <t>Ostali nespomenuti prihodi</t>
  </si>
  <si>
    <t>Prihodi od pruženih usluga</t>
  </si>
  <si>
    <t>Tekuće donacije</t>
  </si>
  <si>
    <t>Prihodi iz nadležnog proračuna</t>
  </si>
  <si>
    <t>Plaće za prekovremeni rad</t>
  </si>
  <si>
    <t>Naknade za prijevoz, rad na terenu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</si>
  <si>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</si>
  <si>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</si>
  <si>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</si>
  <si>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</si>
  <si>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</si>
  <si>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invest.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</si>
  <si>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</si>
  <si>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</si>
  <si>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</si>
  <si>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</si>
  <si>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</si>
  <si>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</si>
  <si>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</si>
  <si>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</si>
  <si>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</si>
  <si>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</si>
  <si>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</si>
  <si>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</si>
  <si>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</t>
  </si>
  <si>
    <t>Premije osiguranja</t>
  </si>
  <si>
    <t>Članarine i norme</t>
  </si>
  <si>
    <t>Pristojbe i naknade</t>
  </si>
  <si>
    <t>Troškovi sudskih postupaka</t>
  </si>
  <si>
    <t>Financijski rashodi</t>
  </si>
  <si>
    <t>Ostali financijski rashodi</t>
  </si>
  <si>
    <t>Zatezne kamate</t>
  </si>
  <si>
    <t>Ostali nespomenuti financijski rashodi</t>
  </si>
  <si>
    <t>Ostali rashodi</t>
  </si>
  <si>
    <t>Kazne, penali i naknade štete</t>
  </si>
  <si>
    <t>Ostale kazne</t>
  </si>
  <si>
    <t>Postrojenja i oprema</t>
  </si>
  <si>
    <t>Uredska oprema i namještaj</t>
  </si>
  <si>
    <t>Uređaji, strojevi i oprema za ostale namjene</t>
  </si>
  <si>
    <t>DJEČJI VRTIĆ DUGO SELO</t>
  </si>
  <si>
    <t>PROGRAM 1021</t>
  </si>
  <si>
    <t>AKTIVNOST 100001</t>
  </si>
  <si>
    <t>ODG.I ADMIN.TEHNIČKO OSOBLJE</t>
  </si>
  <si>
    <t>OPĆI PRIHODI I PRIMICI</t>
  </si>
  <si>
    <t>Ostali rashodi za zaposlene</t>
  </si>
  <si>
    <t>Doprinos za obvezno zdrav. osiguranje</t>
  </si>
  <si>
    <t>Doprinosi na plaće</t>
  </si>
  <si>
    <t>Doprinos za obvezno zdravstveno osiguranje</t>
  </si>
  <si>
    <t>Stručno usavršavanje zaposlenih</t>
  </si>
  <si>
    <t>Uredski i ostali materijalni rashodi</t>
  </si>
  <si>
    <t>Sitni inventar</t>
  </si>
  <si>
    <t>Službena, radna odjeća i obuća</t>
  </si>
  <si>
    <t>Intelektualne im osobne usluge</t>
  </si>
  <si>
    <t>Naknade za rad predstavničkih tijela</t>
  </si>
  <si>
    <t>Reprezentacija</t>
  </si>
  <si>
    <t>Članarine</t>
  </si>
  <si>
    <t>financijski rashodi</t>
  </si>
  <si>
    <t>ostali nespomenuti financijski rashodi</t>
  </si>
  <si>
    <t>AKTIVNOST 100002</t>
  </si>
  <si>
    <t>PREHRANA DJECE</t>
  </si>
  <si>
    <t>AKTIVNOST 100005</t>
  </si>
  <si>
    <t>DJECA S POSEBNIM POTREBAMA</t>
  </si>
  <si>
    <t>AKTIVNOST 100007</t>
  </si>
  <si>
    <t>RANO UČENJE ENGLESKOG JEZIKA</t>
  </si>
  <si>
    <t>NABAVA OPREME</t>
  </si>
  <si>
    <t>Rashodi za nabavu proizv.dug.imovine</t>
  </si>
  <si>
    <t>GLAVNI PROGRAM P14</t>
  </si>
  <si>
    <t>usluge banaka</t>
  </si>
  <si>
    <t>DV -POMOĆI</t>
  </si>
  <si>
    <t>DV -VLASTITI PRIHODI</t>
  </si>
  <si>
    <t>DV-PRIHODI PO POSEBNIM PROPISIMA</t>
  </si>
  <si>
    <t>DV -PRIHODI PO POSEBNIM PROPISIMA</t>
  </si>
  <si>
    <t>DV -DONACIJE</t>
  </si>
  <si>
    <t>09 Obrazovanje</t>
  </si>
  <si>
    <t>0911 Predškolsko obrazovanje</t>
  </si>
  <si>
    <t>0960 Ostale usluge u obrazovanju</t>
  </si>
  <si>
    <t>Stručno osposobljavanje zaposlenika</t>
  </si>
  <si>
    <t>IZVOR 57</t>
  </si>
  <si>
    <t>POMOĆI IZ DRUGIH PRORAČUNA</t>
  </si>
  <si>
    <t>Usluge promiđbe i informiranja</t>
  </si>
  <si>
    <t>višak/manjak prihoda koji će se rasporediti</t>
  </si>
  <si>
    <t>UKUPNI PRIHODI 6,7</t>
  </si>
  <si>
    <t>Prihodi od prodaje proiz. dugotrajne imovine</t>
  </si>
  <si>
    <t>izvor : 1.1 Opći prihodi i primici</t>
  </si>
  <si>
    <t>izvor : 3 Vlastiti prihodi</t>
  </si>
  <si>
    <t>izvor : 5 Pomoći</t>
  </si>
  <si>
    <t>izvor 1.1 : opći prihodi i primici</t>
  </si>
  <si>
    <t>izvor 3 : vlastiti prihodi</t>
  </si>
  <si>
    <t>izvor 5 : pomoći</t>
  </si>
  <si>
    <t xml:space="preserve">izvor 6 : donacije </t>
  </si>
  <si>
    <t>RAZDJEL 001</t>
  </si>
  <si>
    <t>GLAVA 00103</t>
  </si>
  <si>
    <t>Odsjek za društv.djelatnosti i protokol</t>
  </si>
  <si>
    <t>PROR. KORISNIK 26024</t>
  </si>
  <si>
    <t>IZVOR 1.1</t>
  </si>
  <si>
    <t>izvor : 4 Prihodi po posebnim propisima</t>
  </si>
  <si>
    <t>izvor 4 : prihodi po posebnim propisima</t>
  </si>
  <si>
    <t>DV003</t>
  </si>
  <si>
    <t>Materijal i dijelovi za tekuće i inv. održavanje</t>
  </si>
  <si>
    <t>zatezne kamate</t>
  </si>
  <si>
    <t>ostali rashodi za zaposlene</t>
  </si>
  <si>
    <t>5=4/3*100</t>
  </si>
  <si>
    <t xml:space="preserve">Upravni odjel za pr.poslove,društv. djelat.i </t>
  </si>
  <si>
    <t>REDOVNI PROG. ODGOJA, OBRAZ.I SKRBI</t>
  </si>
  <si>
    <t>Prihod iz nadl. proračuna za fin. rashoda poslov.</t>
  </si>
  <si>
    <t>Tekuće pomoći pror.korisn. iz pr.koji im nije nadl.</t>
  </si>
  <si>
    <t>Prihodi od upr.i adm.pristojbi i po pos.prop.</t>
  </si>
  <si>
    <t>Prihod iz nadl.pror.za fin.rash.za nabavu nef.im.</t>
  </si>
  <si>
    <t>Pomoći iz inoz. i od subj. unutar općeg pror.</t>
  </si>
  <si>
    <t>Pomoći pr.koris.iz pror.koji im nije nadležan</t>
  </si>
  <si>
    <t>Prihodi od prodaje proizv. i robe te  usluga</t>
  </si>
  <si>
    <t xml:space="preserve"> Prihodi od prod.proiz. i usluga i  od donacija</t>
  </si>
  <si>
    <t>Donacije od pr.i fiz.osoba izvan općeg pror.</t>
  </si>
  <si>
    <t>Prihodi iz nadlež. pror. za fin.redovne djelat.</t>
  </si>
  <si>
    <t>Rashodi za nabavu proizv. dugotr. imovine</t>
  </si>
  <si>
    <t>izvor 5.7 : pomoći drž.pror. za fisk.održ.</t>
  </si>
  <si>
    <t>KP K100001</t>
  </si>
  <si>
    <t>Uredski i ost.materijalni rashodi</t>
  </si>
  <si>
    <t>TEKUĆI PLAN 2025</t>
  </si>
  <si>
    <t>IZVORNI PLAN ILI REBALANS 2025</t>
  </si>
  <si>
    <t xml:space="preserve">IZVORNI PLAN ILI REBALANS 2025 </t>
  </si>
  <si>
    <t xml:space="preserve">TEKUĆI PLAN 2025 </t>
  </si>
  <si>
    <t>IZVJEŠTAJ O IZVRŠENJU FINANCIJSKOG PLANA DJEČJEG VRTIĆA DUGO SELO ZA RAZDOBLJE 1-12/2025.G.</t>
  </si>
  <si>
    <t>IZVRŠENJE 2024</t>
  </si>
  <si>
    <t>IZVRŠENJE 2025</t>
  </si>
  <si>
    <t xml:space="preserve"> IZVRŠENJE      2024</t>
  </si>
  <si>
    <t xml:space="preserve"> IZVRŠENJE     2025</t>
  </si>
  <si>
    <t xml:space="preserve"> IZVRŠENJE     2024</t>
  </si>
  <si>
    <t xml:space="preserve"> IZVRŠENJE     2025 </t>
  </si>
  <si>
    <t>IZVRŠENJE 
2024</t>
  </si>
  <si>
    <t>IZVRŠENJE 
2025</t>
  </si>
  <si>
    <t xml:space="preserve"> IZVRŠENJE 
2025</t>
  </si>
  <si>
    <t>Oprema za održavanje i zaštitu</t>
  </si>
  <si>
    <t>izvor : 9 - Preneseni višak/manjak</t>
  </si>
  <si>
    <t>izvor : 6 Donacije</t>
  </si>
  <si>
    <t>9 :  višak/manjak prihoda -izvor 43</t>
  </si>
  <si>
    <t xml:space="preserve">IZVOR 9 </t>
  </si>
  <si>
    <t xml:space="preserve">IZVOR  6 </t>
  </si>
  <si>
    <t>IZVOR  43</t>
  </si>
  <si>
    <t>IZVOR 31</t>
  </si>
  <si>
    <t xml:space="preserve">IZVOR  43 </t>
  </si>
  <si>
    <t xml:space="preserve">IZVOR 52 </t>
  </si>
  <si>
    <t>IZVOR 43</t>
  </si>
  <si>
    <t>DV -OSTALI PRIHODI-PRENESENI VIŠAK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</si>
</sst>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rgb="FFC00000"/>
      <name val="Arial"/>
      <family val="2"/>
      <charset val="238"/>
    </font>
    <font>
      <sz val="12"/>
      <color rgb="FFC0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7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9" fontId="0" fillId="0" borderId="0" xfId="0" applyNumberFormat="1"/>
    <xf numFmtId="49" fontId="19" fillId="2" borderId="0" xfId="0" applyNumberFormat="1" applyFont="1" applyFill="1"/>
    <xf numFmtId="49" fontId="12" fillId="2" borderId="0" xfId="0" applyNumberFormat="1" applyFont="1" applyFill="1"/>
    <xf numFmtId="4" fontId="20" fillId="3" borderId="3" xfId="0" applyNumberFormat="1" applyFont="1" applyFill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165" fontId="20" fillId="0" borderId="3" xfId="0" applyNumberFormat="1" applyFont="1" applyBorder="1" applyAlignment="1">
      <alignment horizontal="right"/>
    </xf>
    <xf numFmtId="165" fontId="20" fillId="3" borderId="3" xfId="0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4" fontId="11" fillId="0" borderId="3" xfId="0" applyNumberFormat="1" applyFont="1" applyBorder="1" applyAlignment="1">
      <alignment horizontal="right"/>
    </xf>
    <xf numFmtId="4" fontId="11" fillId="3" borderId="3" xfId="0" applyNumberFormat="1" applyFont="1" applyFill="1" applyBorder="1" applyAlignment="1">
      <alignment horizontal="right" wrapText="1"/>
    </xf>
    <xf numFmtId="0" fontId="24" fillId="2" borderId="0" xfId="0" applyFont="1" applyFill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vertical="center"/>
    </xf>
    <xf numFmtId="0" fontId="23" fillId="4" borderId="2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0" fontId="26" fillId="9" borderId="3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/>
    </xf>
    <xf numFmtId="0" fontId="23" fillId="0" borderId="2" xfId="0" applyFont="1" applyBorder="1"/>
    <xf numFmtId="0" fontId="23" fillId="0" borderId="4" xfId="0" applyFont="1" applyBorder="1"/>
    <xf numFmtId="0" fontId="22" fillId="0" borderId="1" xfId="0" applyFont="1" applyBorder="1" applyAlignment="1">
      <alignment horizontal="left"/>
    </xf>
    <xf numFmtId="0" fontId="23" fillId="6" borderId="1" xfId="0" applyFont="1" applyFill="1" applyBorder="1" applyAlignment="1">
      <alignment horizontal="left"/>
    </xf>
    <xf numFmtId="0" fontId="23" fillId="6" borderId="2" xfId="0" applyFont="1" applyFill="1" applyBorder="1" applyAlignment="1">
      <alignment horizontal="left"/>
    </xf>
    <xf numFmtId="0" fontId="23" fillId="6" borderId="4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/>
    </xf>
    <xf numFmtId="0" fontId="23" fillId="5" borderId="2" xfId="0" applyFont="1" applyFill="1" applyBorder="1" applyAlignment="1">
      <alignment horizontal="left"/>
    </xf>
    <xf numFmtId="0" fontId="23" fillId="5" borderId="4" xfId="0" applyFont="1" applyFill="1" applyBorder="1" applyAlignment="1">
      <alignment horizontal="left"/>
    </xf>
    <xf numFmtId="0" fontId="26" fillId="5" borderId="3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3" fillId="9" borderId="1" xfId="0" applyFont="1" applyFill="1" applyBorder="1" applyAlignment="1">
      <alignment horizontal="left" vertical="center"/>
    </xf>
    <xf numFmtId="0" fontId="23" fillId="9" borderId="2" xfId="0" applyFont="1" applyFill="1" applyBorder="1" applyAlignment="1">
      <alignment horizontal="left" vertical="center"/>
    </xf>
    <xf numFmtId="0" fontId="23" fillId="9" borderId="4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0" fontId="23" fillId="5" borderId="2" xfId="0" applyFont="1" applyFill="1" applyBorder="1" applyAlignment="1">
      <alignment horizontal="left" vertical="center"/>
    </xf>
    <xf numFmtId="0" fontId="23" fillId="5" borderId="4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165" fontId="14" fillId="2" borderId="3" xfId="0" applyNumberFormat="1" applyFont="1" applyFill="1" applyBorder="1" applyAlignment="1">
      <alignment horizontal="center" vertical="center" wrapText="1"/>
    </xf>
    <xf numFmtId="165" fontId="11" fillId="3" borderId="3" xfId="0" applyNumberFormat="1" applyFont="1" applyFill="1" applyBorder="1" applyAlignment="1">
      <alignment horizontal="right"/>
    </xf>
    <xf numFmtId="165" fontId="11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 wrapText="1"/>
    </xf>
    <xf numFmtId="165" fontId="11" fillId="3" borderId="3" xfId="0" applyNumberFormat="1" applyFont="1" applyFill="1" applyBorder="1" applyAlignment="1">
      <alignment horizontal="right" wrapText="1"/>
    </xf>
    <xf numFmtId="0" fontId="17" fillId="3" borderId="3" xfId="0" applyFont="1" applyFill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 wrapText="1"/>
    </xf>
    <xf numFmtId="4" fontId="29" fillId="4" borderId="3" xfId="0" applyNumberFormat="1" applyFont="1" applyFill="1" applyBorder="1" applyAlignment="1">
      <alignment horizontal="right"/>
    </xf>
    <xf numFmtId="0" fontId="29" fillId="5" borderId="3" xfId="0" applyFont="1" applyFill="1" applyBorder="1" applyAlignment="1">
      <alignment horizontal="left" vertical="center" wrapText="1"/>
    </xf>
    <xf numFmtId="4" fontId="29" fillId="5" borderId="3" xfId="0" applyNumberFormat="1" applyFont="1" applyFill="1" applyBorder="1" applyAlignment="1">
      <alignment horizontal="right"/>
    </xf>
    <xf numFmtId="0" fontId="29" fillId="2" borderId="3" xfId="0" applyFont="1" applyFill="1" applyBorder="1" applyAlignment="1">
      <alignment horizontal="left" vertical="center" wrapText="1"/>
    </xf>
    <xf numFmtId="4" fontId="29" fillId="2" borderId="3" xfId="0" applyNumberFormat="1" applyFont="1" applyFill="1" applyBorder="1" applyAlignment="1">
      <alignment horizontal="right"/>
    </xf>
    <xf numFmtId="4" fontId="30" fillId="2" borderId="3" xfId="0" applyNumberFormat="1" applyFont="1" applyFill="1" applyBorder="1" applyAlignment="1">
      <alignment horizontal="right"/>
    </xf>
    <xf numFmtId="0" fontId="31" fillId="2" borderId="3" xfId="0" quotePrefix="1" applyFont="1" applyFill="1" applyBorder="1" applyAlignment="1">
      <alignment horizontal="left" vertical="center"/>
    </xf>
    <xf numFmtId="4" fontId="31" fillId="2" borderId="3" xfId="0" applyNumberFormat="1" applyFont="1" applyFill="1" applyBorder="1" applyAlignment="1">
      <alignment horizontal="right"/>
    </xf>
    <xf numFmtId="4" fontId="32" fillId="2" borderId="3" xfId="0" applyNumberFormat="1" applyFont="1" applyFill="1" applyBorder="1" applyAlignment="1">
      <alignment horizontal="right"/>
    </xf>
    <xf numFmtId="0" fontId="29" fillId="5" borderId="3" xfId="0" quotePrefix="1" applyFont="1" applyFill="1" applyBorder="1" applyAlignment="1">
      <alignment horizontal="left" vertical="center"/>
    </xf>
    <xf numFmtId="0" fontId="29" fillId="2" borderId="3" xfId="0" quotePrefix="1" applyFont="1" applyFill="1" applyBorder="1" applyAlignment="1">
      <alignment horizontal="left" vertical="center"/>
    </xf>
    <xf numFmtId="0" fontId="33" fillId="5" borderId="3" xfId="0" quotePrefix="1" applyFont="1" applyFill="1" applyBorder="1" applyAlignment="1">
      <alignment horizontal="left" vertical="center"/>
    </xf>
    <xf numFmtId="0" fontId="33" fillId="2" borderId="3" xfId="0" quotePrefix="1" applyFont="1" applyFill="1" applyBorder="1" applyAlignment="1">
      <alignment horizontal="left" vertical="center"/>
    </xf>
    <xf numFmtId="0" fontId="31" fillId="2" borderId="3" xfId="0" applyFont="1" applyFill="1" applyBorder="1" applyAlignment="1">
      <alignment horizontal="left" vertical="center" wrapText="1"/>
    </xf>
    <xf numFmtId="4" fontId="34" fillId="2" borderId="3" xfId="0" applyNumberFormat="1" applyFont="1" applyFill="1" applyBorder="1" applyAlignment="1">
      <alignment horizontal="right"/>
    </xf>
    <xf numFmtId="4" fontId="35" fillId="5" borderId="3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>
      <alignment horizontal="right"/>
    </xf>
    <xf numFmtId="0" fontId="29" fillId="4" borderId="3" xfId="0" quotePrefix="1" applyFont="1" applyFill="1" applyBorder="1" applyAlignment="1">
      <alignment horizontal="left" vertical="center"/>
    </xf>
    <xf numFmtId="0" fontId="33" fillId="4" borderId="3" xfId="0" quotePrefix="1" applyFont="1" applyFill="1" applyBorder="1" applyAlignment="1">
      <alignment horizontal="left" vertical="center"/>
    </xf>
    <xf numFmtId="0" fontId="29" fillId="5" borderId="3" xfId="0" quotePrefix="1" applyFont="1" applyFill="1" applyBorder="1" applyAlignment="1">
      <alignment horizontal="left" vertical="center" wrapText="1"/>
    </xf>
    <xf numFmtId="0" fontId="29" fillId="4" borderId="3" xfId="0" quotePrefix="1" applyFont="1" applyFill="1" applyBorder="1" applyAlignment="1">
      <alignment horizontal="left" vertical="center" wrapText="1"/>
    </xf>
    <xf numFmtId="4" fontId="35" fillId="4" borderId="3" xfId="0" applyNumberFormat="1" applyFont="1" applyFill="1" applyBorder="1" applyAlignment="1">
      <alignment horizontal="right"/>
    </xf>
    <xf numFmtId="0" fontId="31" fillId="2" borderId="3" xfId="0" quotePrefix="1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 wrapText="1"/>
    </xf>
    <xf numFmtId="4" fontId="29" fillId="8" borderId="3" xfId="0" applyNumberFormat="1" applyFont="1" applyFill="1" applyBorder="1"/>
    <xf numFmtId="166" fontId="29" fillId="8" borderId="3" xfId="0" applyNumberFormat="1" applyFont="1" applyFill="1" applyBorder="1"/>
    <xf numFmtId="4" fontId="29" fillId="4" borderId="3" xfId="0" applyNumberFormat="1" applyFont="1" applyFill="1" applyBorder="1"/>
    <xf numFmtId="166" fontId="29" fillId="4" borderId="3" xfId="0" applyNumberFormat="1" applyFont="1" applyFill="1" applyBorder="1"/>
    <xf numFmtId="4" fontId="29" fillId="5" borderId="3" xfId="0" applyNumberFormat="1" applyFont="1" applyFill="1" applyBorder="1"/>
    <xf numFmtId="166" fontId="29" fillId="5" borderId="3" xfId="0" applyNumberFormat="1" applyFont="1" applyFill="1" applyBorder="1"/>
    <xf numFmtId="4" fontId="29" fillId="0" borderId="3" xfId="0" applyNumberFormat="1" applyFont="1" applyBorder="1"/>
    <xf numFmtId="166" fontId="29" fillId="0" borderId="3" xfId="0" applyNumberFormat="1" applyFont="1" applyBorder="1"/>
    <xf numFmtId="4" fontId="31" fillId="0" borderId="3" xfId="0" applyNumberFormat="1" applyFont="1" applyBorder="1"/>
    <xf numFmtId="166" fontId="31" fillId="0" borderId="3" xfId="0" applyNumberFormat="1" applyFont="1" applyBorder="1"/>
    <xf numFmtId="4" fontId="30" fillId="5" borderId="3" xfId="0" applyNumberFormat="1" applyFont="1" applyFill="1" applyBorder="1"/>
    <xf numFmtId="164" fontId="29" fillId="5" borderId="3" xfId="0" applyNumberFormat="1" applyFont="1" applyFill="1" applyBorder="1"/>
    <xf numFmtId="4" fontId="35" fillId="4" borderId="3" xfId="0" applyNumberFormat="1" applyFont="1" applyFill="1" applyBorder="1"/>
    <xf numFmtId="165" fontId="29" fillId="4" borderId="3" xfId="0" applyNumberFormat="1" applyFont="1" applyFill="1" applyBorder="1"/>
    <xf numFmtId="0" fontId="34" fillId="0" borderId="0" xfId="0" applyFont="1"/>
    <xf numFmtId="0" fontId="7" fillId="2" borderId="3" xfId="0" applyFont="1" applyFill="1" applyBorder="1" applyAlignment="1">
      <alignment horizontal="left" vertical="center" wrapText="1"/>
    </xf>
    <xf numFmtId="4" fontId="36" fillId="2" borderId="3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/>
    </xf>
    <xf numFmtId="4" fontId="38" fillId="0" borderId="3" xfId="0" applyNumberFormat="1" applyFont="1" applyBorder="1"/>
    <xf numFmtId="49" fontId="8" fillId="2" borderId="3" xfId="0" quotePrefix="1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/>
    </xf>
    <xf numFmtId="165" fontId="21" fillId="2" borderId="3" xfId="0" applyNumberFormat="1" applyFont="1" applyFill="1" applyBorder="1" applyAlignment="1">
      <alignment horizontal="right" vertical="center"/>
    </xf>
    <xf numFmtId="165" fontId="11" fillId="6" borderId="3" xfId="0" applyNumberFormat="1" applyFont="1" applyFill="1" applyBorder="1" applyAlignment="1">
      <alignment horizontal="right" vertical="center"/>
    </xf>
    <xf numFmtId="165" fontId="11" fillId="5" borderId="3" xfId="0" applyNumberFormat="1" applyFont="1" applyFill="1" applyBorder="1" applyAlignment="1">
      <alignment horizontal="right" vertical="center"/>
    </xf>
    <xf numFmtId="165" fontId="11" fillId="2" borderId="3" xfId="0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11" fillId="9" borderId="3" xfId="0" applyNumberFormat="1" applyFont="1" applyFill="1" applyBorder="1" applyAlignment="1">
      <alignment horizontal="right" vertical="center"/>
    </xf>
    <xf numFmtId="165" fontId="28" fillId="2" borderId="3" xfId="0" applyNumberFormat="1" applyFont="1" applyFill="1" applyBorder="1" applyAlignment="1">
      <alignment horizontal="right" vertical="center"/>
    </xf>
    <xf numFmtId="166" fontId="35" fillId="5" borderId="3" xfId="0" applyNumberFormat="1" applyFont="1" applyFill="1" applyBorder="1"/>
    <xf numFmtId="165" fontId="39" fillId="0" borderId="3" xfId="0" applyNumberFormat="1" applyFont="1" applyBorder="1"/>
    <xf numFmtId="0" fontId="31" fillId="2" borderId="3" xfId="0" applyFont="1" applyFill="1" applyBorder="1" applyAlignment="1">
      <alignment vertical="center" wrapText="1"/>
    </xf>
    <xf numFmtId="164" fontId="31" fillId="0" borderId="3" xfId="0" applyNumberFormat="1" applyFont="1" applyBorder="1"/>
    <xf numFmtId="166" fontId="34" fillId="2" borderId="3" xfId="0" applyNumberFormat="1" applyFont="1" applyFill="1" applyBorder="1"/>
    <xf numFmtId="166" fontId="35" fillId="2" borderId="3" xfId="0" applyNumberFormat="1" applyFont="1" applyFill="1" applyBorder="1"/>
    <xf numFmtId="166" fontId="34" fillId="0" borderId="3" xfId="0" applyNumberFormat="1" applyFont="1" applyBorder="1"/>
    <xf numFmtId="4" fontId="35" fillId="5" borderId="3" xfId="0" applyNumberFormat="1" applyFont="1" applyFill="1" applyBorder="1"/>
    <xf numFmtId="4" fontId="34" fillId="2" borderId="3" xfId="0" applyNumberFormat="1" applyFont="1" applyFill="1" applyBorder="1"/>
    <xf numFmtId="4" fontId="34" fillId="0" borderId="3" xfId="0" applyNumberFormat="1" applyFont="1" applyBorder="1"/>
    <xf numFmtId="165" fontId="18" fillId="0" borderId="3" xfId="0" applyNumberFormat="1" applyFont="1" applyBorder="1"/>
    <xf numFmtId="0" fontId="12" fillId="0" borderId="3" xfId="0" applyFont="1" applyBorder="1"/>
    <xf numFmtId="166" fontId="12" fillId="0" borderId="3" xfId="0" applyNumberFormat="1" applyFont="1" applyBorder="1"/>
    <xf numFmtId="4" fontId="18" fillId="0" borderId="3" xfId="0" applyNumberFormat="1" applyFont="1" applyBorder="1"/>
    <xf numFmtId="4" fontId="39" fillId="0" borderId="3" xfId="0" applyNumberFormat="1" applyFont="1" applyBorder="1"/>
    <xf numFmtId="4" fontId="23" fillId="3" borderId="3" xfId="0" applyNumberFormat="1" applyFont="1" applyFill="1" applyBorder="1" applyAlignment="1">
      <alignment horizontal="right"/>
    </xf>
    <xf numFmtId="4" fontId="23" fillId="0" borderId="3" xfId="0" applyNumberFormat="1" applyFont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4" fontId="35" fillId="8" borderId="3" xfId="0" applyNumberFormat="1" applyFont="1" applyFill="1" applyBorder="1" applyAlignment="1">
      <alignment horizontal="right"/>
    </xf>
    <xf numFmtId="4" fontId="29" fillId="5" borderId="3" xfId="0" applyNumberFormat="1" applyFont="1" applyFill="1" applyBorder="1" applyAlignment="1">
      <alignment horizontal="right" wrapText="1"/>
    </xf>
    <xf numFmtId="4" fontId="35" fillId="5" borderId="3" xfId="0" applyNumberFormat="1" applyFont="1" applyFill="1" applyBorder="1" applyAlignment="1">
      <alignment horizontal="right" wrapText="1"/>
    </xf>
    <xf numFmtId="4" fontId="34" fillId="2" borderId="3" xfId="0" applyNumberFormat="1" applyFont="1" applyFill="1" applyBorder="1" applyAlignment="1">
      <alignment horizontal="right" wrapText="1"/>
    </xf>
    <xf numFmtId="4" fontId="18" fillId="2" borderId="3" xfId="0" applyNumberFormat="1" applyFont="1" applyFill="1" applyBorder="1" applyAlignment="1">
      <alignment horizontal="right"/>
    </xf>
    <xf numFmtId="4" fontId="39" fillId="2" borderId="3" xfId="0" applyNumberFormat="1" applyFont="1" applyFill="1" applyBorder="1" applyAlignment="1">
      <alignment horizontal="right"/>
    </xf>
    <xf numFmtId="4" fontId="23" fillId="3" borderId="4" xfId="0" applyNumberFormat="1" applyFont="1" applyFill="1" applyBorder="1" applyAlignment="1">
      <alignment horizontal="right" vertical="center" wrapText="1"/>
    </xf>
    <xf numFmtId="4" fontId="23" fillId="4" borderId="4" xfId="0" applyNumberFormat="1" applyFont="1" applyFill="1" applyBorder="1" applyAlignment="1">
      <alignment horizontal="right" vertical="center" wrapText="1"/>
    </xf>
    <xf numFmtId="4" fontId="23" fillId="9" borderId="4" xfId="0" applyNumberFormat="1" applyFont="1" applyFill="1" applyBorder="1" applyAlignment="1">
      <alignment horizontal="right" vertical="center"/>
    </xf>
    <xf numFmtId="4" fontId="23" fillId="6" borderId="4" xfId="0" applyNumberFormat="1" applyFont="1" applyFill="1" applyBorder="1" applyAlignment="1">
      <alignment horizontal="right" vertical="center"/>
    </xf>
    <xf numFmtId="4" fontId="23" fillId="5" borderId="4" xfId="0" applyNumberFormat="1" applyFont="1" applyFill="1" applyBorder="1" applyAlignment="1">
      <alignment horizontal="right" vertical="center"/>
    </xf>
    <xf numFmtId="4" fontId="23" fillId="2" borderId="4" xfId="0" applyNumberFormat="1" applyFont="1" applyFill="1" applyBorder="1" applyAlignment="1">
      <alignment horizontal="right" vertical="center"/>
    </xf>
    <xf numFmtId="4" fontId="22" fillId="2" borderId="4" xfId="0" applyNumberFormat="1" applyFont="1" applyFill="1" applyBorder="1" applyAlignment="1">
      <alignment horizontal="right" vertical="center"/>
    </xf>
    <xf numFmtId="4" fontId="23" fillId="9" borderId="3" xfId="0" applyNumberFormat="1" applyFont="1" applyFill="1" applyBorder="1" applyAlignment="1">
      <alignment horizontal="right" vertical="center"/>
    </xf>
    <xf numFmtId="4" fontId="23" fillId="6" borderId="3" xfId="0" applyNumberFormat="1" applyFont="1" applyFill="1" applyBorder="1" applyAlignment="1">
      <alignment horizontal="right" vertical="center"/>
    </xf>
    <xf numFmtId="4" fontId="23" fillId="5" borderId="3" xfId="0" applyNumberFormat="1" applyFont="1" applyFill="1" applyBorder="1" applyAlignment="1">
      <alignment horizontal="right" vertical="center"/>
    </xf>
    <xf numFmtId="4" fontId="23" fillId="2" borderId="3" xfId="0" applyNumberFormat="1" applyFont="1" applyFill="1" applyBorder="1" applyAlignment="1">
      <alignment horizontal="right" vertical="center"/>
    </xf>
    <xf numFmtId="4" fontId="40" fillId="2" borderId="4" xfId="0" applyNumberFormat="1" applyFont="1" applyFill="1" applyBorder="1" applyAlignment="1">
      <alignment horizontal="right" vertical="center"/>
    </xf>
    <xf numFmtId="4" fontId="11" fillId="3" borderId="3" xfId="0" applyNumberFormat="1" applyFont="1" applyFill="1" applyBorder="1" applyAlignment="1">
      <alignment horizontal="right" vertical="center" wrapText="1"/>
    </xf>
    <xf numFmtId="4" fontId="11" fillId="3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4" fontId="11" fillId="9" borderId="3" xfId="0" applyNumberFormat="1" applyFont="1" applyFill="1" applyBorder="1" applyAlignment="1">
      <alignment horizontal="right" vertical="center"/>
    </xf>
    <xf numFmtId="4" fontId="11" fillId="6" borderId="3" xfId="0" applyNumberFormat="1" applyFont="1" applyFill="1" applyBorder="1" applyAlignment="1">
      <alignment horizontal="right" vertical="center"/>
    </xf>
    <xf numFmtId="4" fontId="11" fillId="5" borderId="3" xfId="0" applyNumberFormat="1" applyFont="1" applyFill="1" applyBorder="1" applyAlignment="1">
      <alignment horizontal="right" vertical="center"/>
    </xf>
    <xf numFmtId="4" fontId="11" fillId="2" borderId="3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right" vertical="center"/>
    </xf>
    <xf numFmtId="4" fontId="41" fillId="2" borderId="3" xfId="0" applyNumberFormat="1" applyFont="1" applyFill="1" applyBorder="1" applyAlignment="1">
      <alignment horizontal="right" vertical="center"/>
    </xf>
    <xf numFmtId="49" fontId="6" fillId="0" borderId="3" xfId="0" quotePrefix="1" applyNumberFormat="1" applyFont="1" applyBorder="1" applyAlignment="1">
      <alignment horizontal="center" vertical="center" wrapText="1"/>
    </xf>
    <xf numFmtId="4" fontId="31" fillId="2" borderId="3" xfId="0" applyNumberFormat="1" applyFont="1" applyFill="1" applyBorder="1"/>
    <xf numFmtId="4" fontId="7" fillId="0" borderId="3" xfId="0" applyNumberFormat="1" applyFont="1" applyBorder="1"/>
    <xf numFmtId="4" fontId="8" fillId="0" borderId="3" xfId="0" applyNumberFormat="1" applyFont="1" applyBorder="1"/>
    <xf numFmtId="4" fontId="30" fillId="5" borderId="3" xfId="0" applyNumberFormat="1" applyFont="1" applyFill="1" applyBorder="1" applyAlignment="1">
      <alignment horizontal="right"/>
    </xf>
    <xf numFmtId="4" fontId="32" fillId="2" borderId="3" xfId="0" applyNumberFormat="1" applyFont="1" applyFill="1" applyBorder="1" applyAlignment="1">
      <alignment horizontal="right" wrapText="1"/>
    </xf>
    <xf numFmtId="4" fontId="21" fillId="2" borderId="3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left"/>
    </xf>
    <xf numFmtId="0" fontId="23" fillId="2" borderId="2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left"/>
    </xf>
    <xf numFmtId="0" fontId="22" fillId="2" borderId="4" xfId="0" applyFont="1" applyFill="1" applyBorder="1" applyAlignment="1">
      <alignment horizontal="left"/>
    </xf>
    <xf numFmtId="4" fontId="29" fillId="2" borderId="3" xfId="0" applyNumberFormat="1" applyFont="1" applyFill="1" applyBorder="1" applyAlignment="1">
      <alignment horizontal="right" wrapText="1"/>
    </xf>
    <xf numFmtId="4" fontId="31" fillId="2" borderId="3" xfId="0" applyNumberFormat="1" applyFont="1" applyFill="1" applyBorder="1" applyAlignment="1">
      <alignment horizontal="right" wrapText="1"/>
    </xf>
    <xf numFmtId="4" fontId="8" fillId="2" borderId="3" xfId="0" applyNumberFormat="1" applyFont="1" applyFill="1" applyBorder="1" applyAlignment="1">
      <alignment horizontal="right"/>
    </xf>
    <xf numFmtId="4" fontId="11" fillId="6" borderId="4" xfId="0" applyNumberFormat="1" applyFont="1" applyFill="1" applyBorder="1" applyAlignment="1">
      <alignment horizontal="right" vertical="center"/>
    </xf>
    <xf numFmtId="4" fontId="11" fillId="5" borderId="4" xfId="0" applyNumberFormat="1" applyFont="1" applyFill="1" applyBorder="1" applyAlignment="1">
      <alignment horizontal="right" vertical="center"/>
    </xf>
    <xf numFmtId="4" fontId="11" fillId="2" borderId="4" xfId="0" applyNumberFormat="1" applyFont="1" applyFill="1" applyBorder="1" applyAlignment="1">
      <alignment horizontal="right" vertical="center"/>
    </xf>
    <xf numFmtId="4" fontId="11" fillId="9" borderId="4" xfId="0" applyNumberFormat="1" applyFont="1" applyFill="1" applyBorder="1" applyAlignment="1">
      <alignment horizontal="right" vertical="center"/>
    </xf>
    <xf numFmtId="166" fontId="35" fillId="4" borderId="3" xfId="0" applyNumberFormat="1" applyFont="1" applyFill="1" applyBorder="1" applyAlignment="1">
      <alignment horizontal="right"/>
    </xf>
    <xf numFmtId="166" fontId="35" fillId="5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29" fillId="8" borderId="3" xfId="0" applyNumberFormat="1" applyFont="1" applyFill="1" applyBorder="1" applyAlignment="1">
      <alignment horizontal="right"/>
    </xf>
    <xf numFmtId="166" fontId="29" fillId="8" borderId="3" xfId="0" applyNumberFormat="1" applyFont="1" applyFill="1" applyBorder="1" applyAlignment="1">
      <alignment horizontal="right"/>
    </xf>
    <xf numFmtId="166" fontId="29" fillId="4" borderId="3" xfId="0" applyNumberFormat="1" applyFont="1" applyFill="1" applyBorder="1" applyAlignment="1">
      <alignment horizontal="right"/>
    </xf>
    <xf numFmtId="166" fontId="29" fillId="5" borderId="3" xfId="0" applyNumberFormat="1" applyFont="1" applyFill="1" applyBorder="1" applyAlignment="1">
      <alignment horizontal="right"/>
    </xf>
    <xf numFmtId="166" fontId="29" fillId="2" borderId="3" xfId="0" applyNumberFormat="1" applyFont="1" applyFill="1" applyBorder="1"/>
    <xf numFmtId="166" fontId="31" fillId="2" borderId="3" xfId="0" applyNumberFormat="1" applyFont="1" applyFill="1" applyBorder="1"/>
    <xf numFmtId="166" fontId="31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165" fontId="7" fillId="0" borderId="3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165" fontId="11" fillId="3" borderId="3" xfId="0" applyNumberFormat="1" applyFont="1" applyFill="1" applyBorder="1" applyAlignment="1">
      <alignment horizontal="right" vertical="center" wrapText="1"/>
    </xf>
    <xf numFmtId="165" fontId="11" fillId="3" borderId="3" xfId="0" applyNumberFormat="1" applyFont="1" applyFill="1" applyBorder="1" applyAlignment="1">
      <alignment horizontal="right" vertical="center"/>
    </xf>
    <xf numFmtId="165" fontId="11" fillId="4" borderId="3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left"/>
    </xf>
    <xf numFmtId="0" fontId="23" fillId="7" borderId="2" xfId="0" applyFont="1" applyFill="1" applyBorder="1" applyAlignment="1">
      <alignment horizontal="left"/>
    </xf>
    <xf numFmtId="0" fontId="23" fillId="7" borderId="4" xfId="0" applyFont="1" applyFill="1" applyBorder="1" applyAlignment="1">
      <alignment horizontal="left"/>
    </xf>
    <xf numFmtId="0" fontId="23" fillId="6" borderId="1" xfId="0" applyFont="1" applyFill="1" applyBorder="1" applyAlignment="1">
      <alignment horizontal="left" vertical="center"/>
    </xf>
    <xf numFmtId="0" fontId="23" fillId="6" borderId="2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3" fillId="9" borderId="1" xfId="0" applyFont="1" applyFill="1" applyBorder="1" applyAlignment="1">
      <alignment horizontal="left" vertical="center"/>
    </xf>
    <xf numFmtId="0" fontId="23" fillId="9" borderId="2" xfId="0" applyFont="1" applyFill="1" applyBorder="1" applyAlignment="1">
      <alignment horizontal="left" vertical="center"/>
    </xf>
    <xf numFmtId="0" fontId="23" fillId="9" borderId="4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6" fillId="10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left"/>
    </xf>
    <xf numFmtId="0" fontId="23" fillId="6" borderId="2" xfId="0" applyFont="1" applyFill="1" applyBorder="1" applyAlignment="1">
      <alignment horizontal="left"/>
    </xf>
    <xf numFmtId="0" fontId="23" fillId="6" borderId="4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6"/>
  <sheetViews>
    <sheetView topLeftCell="A4" workbookViewId="0">
      <selection activeCell="K22" sqref="K22"/>
    </sheetView>
  </sheetViews>
  <sheetFormatPr defaultRowHeight="14.4" x14ac:dyDescent="0.3"/>
  <cols>
    <col min="6" max="6" width="16.33203125" customWidth="1"/>
    <col min="7" max="10" width="15.5546875" customWidth="1"/>
    <col min="11" max="11" width="11.88671875" customWidth="1"/>
    <col min="12" max="12" width="11.5546875" customWidth="1"/>
  </cols>
  <sheetData>
    <row r="1" spans="2:12" ht="42" customHeight="1" x14ac:dyDescent="0.3">
      <c r="B1" s="286" t="s">
        <v>194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2:12" ht="15.75" customHeight="1" x14ac:dyDescent="0.3">
      <c r="B2" s="286" t="s">
        <v>12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</row>
    <row r="3" spans="2:12" ht="6.75" customHeight="1" x14ac:dyDescent="0.3">
      <c r="B3" s="303"/>
      <c r="C3" s="303"/>
      <c r="D3" s="303"/>
      <c r="E3" s="34"/>
      <c r="F3" s="34"/>
      <c r="G3" s="34"/>
      <c r="H3" s="34"/>
      <c r="I3" s="34"/>
      <c r="J3" s="36"/>
      <c r="K3" s="36"/>
      <c r="L3" s="35"/>
    </row>
    <row r="4" spans="2:12" ht="18" customHeight="1" x14ac:dyDescent="0.3">
      <c r="B4" s="286" t="s">
        <v>54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</row>
    <row r="5" spans="2:12" ht="18" customHeight="1" x14ac:dyDescent="0.3">
      <c r="B5" s="37"/>
      <c r="C5" s="38"/>
      <c r="D5" s="38"/>
      <c r="E5" s="38"/>
      <c r="F5" s="38"/>
      <c r="G5" s="38"/>
      <c r="H5" s="38"/>
      <c r="I5" s="38"/>
      <c r="J5" s="38"/>
      <c r="K5" s="38"/>
      <c r="L5" s="35"/>
    </row>
    <row r="6" spans="2:12" ht="13.2" customHeight="1" x14ac:dyDescent="0.3">
      <c r="B6" s="297" t="s">
        <v>55</v>
      </c>
      <c r="C6" s="297"/>
      <c r="D6" s="297"/>
      <c r="E6" s="297"/>
      <c r="F6" s="297"/>
      <c r="G6" s="39"/>
      <c r="H6" s="39"/>
      <c r="I6" s="39"/>
      <c r="J6" s="39"/>
      <c r="K6" s="40"/>
      <c r="L6" s="35"/>
    </row>
    <row r="7" spans="2:12" ht="39.6" customHeight="1" x14ac:dyDescent="0.3">
      <c r="B7" s="298" t="s">
        <v>7</v>
      </c>
      <c r="C7" s="299"/>
      <c r="D7" s="299"/>
      <c r="E7" s="299"/>
      <c r="F7" s="300"/>
      <c r="G7" s="209" t="s">
        <v>195</v>
      </c>
      <c r="H7" s="1" t="s">
        <v>192</v>
      </c>
      <c r="I7" s="1" t="s">
        <v>190</v>
      </c>
      <c r="J7" s="209" t="s">
        <v>196</v>
      </c>
      <c r="K7" s="1" t="s">
        <v>17</v>
      </c>
      <c r="L7" s="1" t="s">
        <v>46</v>
      </c>
    </row>
    <row r="8" spans="2:12" s="21" customFormat="1" ht="10.199999999999999" x14ac:dyDescent="0.2">
      <c r="B8" s="291">
        <v>1</v>
      </c>
      <c r="C8" s="291"/>
      <c r="D8" s="291"/>
      <c r="E8" s="291"/>
      <c r="F8" s="292"/>
      <c r="G8" s="20">
        <v>2</v>
      </c>
      <c r="H8" s="19">
        <v>3</v>
      </c>
      <c r="I8" s="19">
        <v>4</v>
      </c>
      <c r="J8" s="19">
        <v>5</v>
      </c>
      <c r="K8" s="19" t="s">
        <v>19</v>
      </c>
      <c r="L8" s="19" t="s">
        <v>20</v>
      </c>
    </row>
    <row r="9" spans="2:12" x14ac:dyDescent="0.3">
      <c r="B9" s="293" t="s">
        <v>0</v>
      </c>
      <c r="C9" s="294"/>
      <c r="D9" s="294"/>
      <c r="E9" s="294"/>
      <c r="F9" s="295"/>
      <c r="G9" s="55">
        <v>2709607.13</v>
      </c>
      <c r="H9" s="179">
        <f>H10</f>
        <v>3760443.13</v>
      </c>
      <c r="I9" s="55">
        <f>I10+I11</f>
        <v>3730923.13</v>
      </c>
      <c r="J9" s="55">
        <f>J10</f>
        <v>3556377.94</v>
      </c>
      <c r="K9" s="102">
        <f>J9/G9*100</f>
        <v>131.25068577746177</v>
      </c>
      <c r="L9" s="102">
        <f>J9/I9*100</f>
        <v>95.321662121728039</v>
      </c>
    </row>
    <row r="10" spans="2:12" x14ac:dyDescent="0.3">
      <c r="B10" s="296" t="s">
        <v>47</v>
      </c>
      <c r="C10" s="288"/>
      <c r="D10" s="288"/>
      <c r="E10" s="288"/>
      <c r="F10" s="290"/>
      <c r="G10" s="56">
        <v>2709607.13</v>
      </c>
      <c r="H10" s="180">
        <v>3760443.13</v>
      </c>
      <c r="I10" s="231">
        <v>3730923.13</v>
      </c>
      <c r="J10" s="56">
        <v>3556377.94</v>
      </c>
      <c r="K10" s="103">
        <f>J10/G10*100</f>
        <v>131.25068577746177</v>
      </c>
      <c r="L10" s="103">
        <f>J10/I10*100</f>
        <v>95.321662121728039</v>
      </c>
    </row>
    <row r="11" spans="2:12" x14ac:dyDescent="0.3">
      <c r="B11" s="289" t="s">
        <v>52</v>
      </c>
      <c r="C11" s="290"/>
      <c r="D11" s="290"/>
      <c r="E11" s="290"/>
      <c r="F11" s="290"/>
      <c r="G11" s="56">
        <v>0</v>
      </c>
      <c r="H11" s="180">
        <v>0</v>
      </c>
      <c r="I11" s="231"/>
      <c r="J11" s="56"/>
      <c r="K11" s="103"/>
      <c r="L11" s="103"/>
    </row>
    <row r="12" spans="2:12" x14ac:dyDescent="0.3">
      <c r="B12" s="16" t="s">
        <v>1</v>
      </c>
      <c r="C12" s="28"/>
      <c r="D12" s="28"/>
      <c r="E12" s="28"/>
      <c r="F12" s="28"/>
      <c r="G12" s="55">
        <f>G13+G14</f>
        <v>2844935.58</v>
      </c>
      <c r="H12" s="179">
        <f>H13+H14</f>
        <v>3627628.32</v>
      </c>
      <c r="I12" s="55">
        <f>I13+I14</f>
        <v>3598108.32</v>
      </c>
      <c r="J12" s="55">
        <f>J13+J14</f>
        <v>3508092.16</v>
      </c>
      <c r="K12" s="102">
        <f>J12/G12*100</f>
        <v>123.3100736853943</v>
      </c>
      <c r="L12" s="102">
        <f>J12/I12*100</f>
        <v>97.49823651779333</v>
      </c>
    </row>
    <row r="13" spans="2:12" x14ac:dyDescent="0.3">
      <c r="B13" s="287" t="s">
        <v>48</v>
      </c>
      <c r="C13" s="288"/>
      <c r="D13" s="288"/>
      <c r="E13" s="288"/>
      <c r="F13" s="288"/>
      <c r="G13" s="56">
        <v>2792938.75</v>
      </c>
      <c r="H13" s="181">
        <v>3575628.32</v>
      </c>
      <c r="I13" s="231">
        <v>3546108.32</v>
      </c>
      <c r="J13" s="56">
        <v>3456387.04</v>
      </c>
      <c r="K13" s="104">
        <f>J13/G13*100</f>
        <v>123.75448763421684</v>
      </c>
      <c r="L13" s="104">
        <f>J13/I13*100</f>
        <v>97.469866346327521</v>
      </c>
    </row>
    <row r="14" spans="2:12" x14ac:dyDescent="0.3">
      <c r="B14" s="289" t="s">
        <v>49</v>
      </c>
      <c r="C14" s="290"/>
      <c r="D14" s="290"/>
      <c r="E14" s="290"/>
      <c r="F14" s="290"/>
      <c r="G14" s="56">
        <v>51996.83</v>
      </c>
      <c r="H14" s="180">
        <v>52000</v>
      </c>
      <c r="I14" s="231">
        <v>52000</v>
      </c>
      <c r="J14" s="56">
        <v>51705.120000000003</v>
      </c>
      <c r="K14" s="104">
        <f>J14/G14*100</f>
        <v>99.438985030433585</v>
      </c>
      <c r="L14" s="104">
        <f>J14/I14*100</f>
        <v>99.432923076923089</v>
      </c>
    </row>
    <row r="15" spans="2:12" x14ac:dyDescent="0.3">
      <c r="B15" s="302" t="s">
        <v>56</v>
      </c>
      <c r="C15" s="294"/>
      <c r="D15" s="294"/>
      <c r="E15" s="294"/>
      <c r="F15" s="294"/>
      <c r="G15" s="57">
        <f>G9-G12</f>
        <v>-135328.45000000019</v>
      </c>
      <c r="H15" s="179">
        <f>H9-H12</f>
        <v>132814.81000000006</v>
      </c>
      <c r="I15" s="57">
        <v>132814.81</v>
      </c>
      <c r="J15" s="57">
        <f>J9-J12</f>
        <v>48285.779999999795</v>
      </c>
      <c r="K15" s="105">
        <f>J15/G15*100</f>
        <v>-35.680435266937387</v>
      </c>
      <c r="L15" s="105">
        <f>J15/I15*100</f>
        <v>36.355719667106243</v>
      </c>
    </row>
    <row r="16" spans="2:12" ht="17.399999999999999" x14ac:dyDescent="0.3">
      <c r="B16" s="34"/>
      <c r="C16" s="41"/>
      <c r="D16" s="41"/>
      <c r="E16" s="41"/>
      <c r="F16" s="41"/>
      <c r="G16" s="41"/>
      <c r="H16" s="58"/>
      <c r="I16" s="42"/>
      <c r="J16" s="42"/>
      <c r="K16" s="42"/>
      <c r="L16" s="42"/>
    </row>
    <row r="17" spans="1:43" ht="18" customHeight="1" x14ac:dyDescent="0.3">
      <c r="B17" s="297" t="s">
        <v>57</v>
      </c>
      <c r="C17" s="297"/>
      <c r="D17" s="297"/>
      <c r="E17" s="297"/>
      <c r="F17" s="297"/>
      <c r="G17" s="41"/>
      <c r="H17" s="58"/>
      <c r="I17" s="42"/>
      <c r="J17" s="42"/>
      <c r="K17" s="42"/>
      <c r="L17" s="42"/>
    </row>
    <row r="18" spans="1:43" s="21" customFormat="1" ht="10.5" customHeight="1" x14ac:dyDescent="0.3">
      <c r="B18" s="291"/>
      <c r="C18" s="291"/>
      <c r="D18" s="291"/>
      <c r="E18" s="291"/>
      <c r="F18" s="292"/>
      <c r="G18" s="20"/>
      <c r="H18" s="59"/>
      <c r="I18" s="19"/>
      <c r="J18" s="19"/>
      <c r="K18" s="101"/>
      <c r="L18" s="101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ht="15.75" customHeight="1" x14ac:dyDescent="0.3">
      <c r="A19" s="21"/>
      <c r="B19" s="296" t="s">
        <v>50</v>
      </c>
      <c r="C19" s="304"/>
      <c r="D19" s="304"/>
      <c r="E19" s="304"/>
      <c r="F19" s="305"/>
      <c r="G19" s="47">
        <v>0</v>
      </c>
      <c r="H19" s="56">
        <v>0</v>
      </c>
      <c r="I19" s="52"/>
      <c r="J19" s="56">
        <v>0</v>
      </c>
      <c r="K19" s="53"/>
      <c r="L19" s="53"/>
    </row>
    <row r="20" spans="1:43" x14ac:dyDescent="0.3">
      <c r="A20" s="21"/>
      <c r="B20" s="296" t="s">
        <v>51</v>
      </c>
      <c r="C20" s="288"/>
      <c r="D20" s="288"/>
      <c r="E20" s="288"/>
      <c r="F20" s="288"/>
      <c r="G20" s="47">
        <v>0</v>
      </c>
      <c r="H20" s="56">
        <v>0</v>
      </c>
      <c r="I20" s="52"/>
      <c r="J20" s="56">
        <v>0</v>
      </c>
      <c r="K20" s="53"/>
      <c r="L20" s="53"/>
    </row>
    <row r="21" spans="1:43" s="29" customFormat="1" ht="15" customHeight="1" x14ac:dyDescent="0.3">
      <c r="A21" s="21"/>
      <c r="B21" s="283" t="s">
        <v>53</v>
      </c>
      <c r="C21" s="284"/>
      <c r="D21" s="284"/>
      <c r="E21" s="284"/>
      <c r="F21" s="285"/>
      <c r="G21" s="46">
        <v>0</v>
      </c>
      <c r="H21" s="55">
        <v>0</v>
      </c>
      <c r="I21" s="51"/>
      <c r="J21" s="55">
        <v>0</v>
      </c>
      <c r="K21" s="54"/>
      <c r="L21" s="54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s="29" customFormat="1" ht="15" customHeight="1" x14ac:dyDescent="0.3">
      <c r="A22" s="21"/>
      <c r="B22" s="283" t="s">
        <v>58</v>
      </c>
      <c r="C22" s="284"/>
      <c r="D22" s="284"/>
      <c r="E22" s="284"/>
      <c r="F22" s="285"/>
      <c r="G22" s="55">
        <v>2513.64</v>
      </c>
      <c r="H22" s="55">
        <v>-132814.81</v>
      </c>
      <c r="I22" s="55">
        <v>-132814.81</v>
      </c>
      <c r="J22" s="55">
        <v>-225864.41</v>
      </c>
      <c r="K22" s="102">
        <f>J22/G22*100</f>
        <v>-8985.5512324756128</v>
      </c>
      <c r="L22" s="102">
        <f>J22/I22*100</f>
        <v>170.05965675062896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x14ac:dyDescent="0.3">
      <c r="A23" s="21"/>
      <c r="B23" s="302" t="s">
        <v>59</v>
      </c>
      <c r="C23" s="294"/>
      <c r="D23" s="294"/>
      <c r="E23" s="294"/>
      <c r="F23" s="294"/>
      <c r="G23" s="55">
        <f>G15+G22</f>
        <v>-132814.81000000017</v>
      </c>
      <c r="H23" s="55">
        <v>0</v>
      </c>
      <c r="I23" s="55">
        <v>0</v>
      </c>
      <c r="J23" s="55">
        <f>J15+J22</f>
        <v>-177578.63000000021</v>
      </c>
      <c r="K23" s="102">
        <f>J23/G23*100</f>
        <v>133.70393708352253</v>
      </c>
      <c r="L23" s="102">
        <v>0</v>
      </c>
    </row>
    <row r="24" spans="1:43" ht="15.6" x14ac:dyDescent="0.3">
      <c r="B24" s="43"/>
      <c r="C24" s="44"/>
      <c r="D24" s="44"/>
      <c r="E24" s="44"/>
      <c r="F24" s="44"/>
      <c r="G24" s="45"/>
      <c r="H24" s="45"/>
      <c r="I24" s="45"/>
      <c r="J24" s="45"/>
      <c r="K24" s="45"/>
      <c r="L24" s="35"/>
    </row>
    <row r="25" spans="1:43" ht="15.6" x14ac:dyDescent="0.3">
      <c r="B25" s="43"/>
      <c r="C25" s="44"/>
      <c r="D25" s="44"/>
      <c r="E25" s="44"/>
      <c r="F25" s="44"/>
      <c r="G25" s="45"/>
      <c r="H25" s="45"/>
      <c r="I25" s="45"/>
      <c r="J25" s="45"/>
      <c r="K25" s="45"/>
      <c r="L25" s="35"/>
    </row>
    <row r="26" spans="1:43" ht="15.6" x14ac:dyDescent="0.3">
      <c r="B26" s="306" t="s">
        <v>63</v>
      </c>
      <c r="C26" s="306"/>
      <c r="D26" s="306"/>
      <c r="E26" s="306"/>
      <c r="F26" s="306"/>
      <c r="G26" s="306"/>
      <c r="H26" s="306"/>
      <c r="I26" s="306"/>
      <c r="J26" s="306"/>
      <c r="K26" s="306"/>
      <c r="L26" s="306"/>
    </row>
    <row r="27" spans="1:43" ht="15.6" x14ac:dyDescent="0.3">
      <c r="B27" s="13"/>
      <c r="C27" s="14"/>
      <c r="D27" s="14"/>
      <c r="E27" s="14"/>
      <c r="F27" s="14"/>
      <c r="G27" s="15"/>
      <c r="H27" s="15"/>
      <c r="I27" s="15"/>
      <c r="J27" s="15"/>
      <c r="K27" s="15"/>
    </row>
    <row r="28" spans="1:43" ht="15" customHeight="1" x14ac:dyDescent="0.3"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7"/>
    </row>
    <row r="29" spans="1:43" x14ac:dyDescent="0.3"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</row>
    <row r="30" spans="1:43" ht="15" customHeight="1" x14ac:dyDescent="0.3">
      <c r="B30" s="307" t="s">
        <v>69</v>
      </c>
      <c r="C30" s="307"/>
      <c r="D30" s="307"/>
      <c r="E30" s="307"/>
      <c r="F30" s="307"/>
      <c r="G30" s="307"/>
      <c r="H30" s="307"/>
      <c r="I30" s="307"/>
      <c r="J30" s="307"/>
      <c r="K30" s="307"/>
      <c r="L30" s="307"/>
    </row>
    <row r="31" spans="1:43" ht="36.75" customHeight="1" x14ac:dyDescent="0.3"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</row>
    <row r="32" spans="1:43" ht="15" customHeight="1" x14ac:dyDescent="0.3">
      <c r="B32" s="301" t="s">
        <v>70</v>
      </c>
      <c r="C32" s="301"/>
      <c r="D32" s="301"/>
      <c r="E32" s="301"/>
      <c r="F32" s="301"/>
      <c r="G32" s="301"/>
      <c r="H32" s="301"/>
      <c r="I32" s="301"/>
      <c r="J32" s="301"/>
      <c r="K32" s="301"/>
      <c r="L32" s="301"/>
    </row>
    <row r="33" spans="2:12" x14ac:dyDescent="0.3"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</row>
    <row r="36" spans="2:12" ht="15.6" x14ac:dyDescent="0.3">
      <c r="B36" s="49"/>
      <c r="C36" s="49"/>
      <c r="D36" s="49"/>
      <c r="E36" s="49"/>
      <c r="F36" s="49"/>
      <c r="G36" s="50"/>
      <c r="H36" s="48"/>
      <c r="I36" s="48"/>
      <c r="J36" s="48"/>
    </row>
  </sheetData>
  <mergeCells count="25">
    <mergeCell ref="B32:L33"/>
    <mergeCell ref="B15:F15"/>
    <mergeCell ref="B23:F23"/>
    <mergeCell ref="B3:D3"/>
    <mergeCell ref="B22:F22"/>
    <mergeCell ref="B18:F18"/>
    <mergeCell ref="B20:F20"/>
    <mergeCell ref="B21:F21"/>
    <mergeCell ref="B19:F19"/>
    <mergeCell ref="B26:L26"/>
    <mergeCell ref="B29:L29"/>
    <mergeCell ref="B28:L28"/>
    <mergeCell ref="B30:L31"/>
    <mergeCell ref="B17:F17"/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</mergeCells>
  <pageMargins left="0.7" right="0.7" top="0.75" bottom="0.75" header="0.3" footer="0.3"/>
  <pageSetup paperSize="9" scale="63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86"/>
  <sheetViews>
    <sheetView topLeftCell="B67" workbookViewId="0">
      <selection activeCell="L29" sqref="L29"/>
    </sheetView>
  </sheetViews>
  <sheetFormatPr defaultRowHeight="14.4" x14ac:dyDescent="0.3"/>
  <cols>
    <col min="2" max="2" width="7.44140625" bestFit="1" customWidth="1"/>
    <col min="3" max="3" width="4.5546875" customWidth="1"/>
    <col min="4" max="4" width="5.44140625" bestFit="1" customWidth="1"/>
    <col min="5" max="5" width="6.6640625" customWidth="1"/>
    <col min="6" max="6" width="45.88671875" customWidth="1"/>
    <col min="7" max="10" width="15.33203125" customWidth="1"/>
    <col min="11" max="12" width="9.6640625" customWidth="1"/>
  </cols>
  <sheetData>
    <row r="1" spans="2:12" ht="18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3">
      <c r="B2" s="268" t="s">
        <v>12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2:12" ht="17.399999999999999" x14ac:dyDescent="0.3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3">
      <c r="B4" s="268" t="s">
        <v>60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</row>
    <row r="5" spans="2:12" ht="15.75" customHeight="1" x14ac:dyDescent="0.3">
      <c r="B5" s="268" t="s">
        <v>18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</row>
    <row r="6" spans="2:12" ht="11.25" customHeight="1" x14ac:dyDescent="0.3">
      <c r="B6" s="2"/>
      <c r="C6" s="2"/>
      <c r="D6" s="2"/>
      <c r="E6" s="2"/>
      <c r="F6" s="2"/>
      <c r="G6" s="2"/>
      <c r="H6" s="2"/>
      <c r="I6" s="2"/>
      <c r="J6" s="3"/>
      <c r="K6" s="3"/>
    </row>
    <row r="7" spans="2:12" ht="45" customHeight="1" x14ac:dyDescent="0.3">
      <c r="B7" s="308" t="s">
        <v>7</v>
      </c>
      <c r="C7" s="309"/>
      <c r="D7" s="309"/>
      <c r="E7" s="309"/>
      <c r="F7" s="310"/>
      <c r="G7" s="106" t="s">
        <v>197</v>
      </c>
      <c r="H7" s="106" t="s">
        <v>191</v>
      </c>
      <c r="I7" s="106" t="s">
        <v>193</v>
      </c>
      <c r="J7" s="106" t="s">
        <v>198</v>
      </c>
      <c r="K7" s="106" t="s">
        <v>17</v>
      </c>
      <c r="L7" s="106" t="s">
        <v>17</v>
      </c>
    </row>
    <row r="8" spans="2:12" ht="15.9" customHeight="1" x14ac:dyDescent="0.3">
      <c r="B8" s="280">
        <v>1</v>
      </c>
      <c r="C8" s="281"/>
      <c r="D8" s="281"/>
      <c r="E8" s="281"/>
      <c r="F8" s="282"/>
      <c r="G8" s="31">
        <v>2</v>
      </c>
      <c r="H8" s="31">
        <v>3</v>
      </c>
      <c r="I8" s="31">
        <v>4</v>
      </c>
      <c r="J8" s="31">
        <v>5</v>
      </c>
      <c r="K8" s="31" t="s">
        <v>19</v>
      </c>
      <c r="L8" s="31" t="s">
        <v>20</v>
      </c>
    </row>
    <row r="9" spans="2:12" ht="20.100000000000001" customHeight="1" x14ac:dyDescent="0.3">
      <c r="B9" s="107"/>
      <c r="C9" s="107"/>
      <c r="D9" s="107"/>
      <c r="E9" s="107"/>
      <c r="F9" s="107" t="s">
        <v>153</v>
      </c>
      <c r="G9" s="135">
        <v>2709607.13</v>
      </c>
      <c r="H9" s="182">
        <f>H10</f>
        <v>3760443.13</v>
      </c>
      <c r="I9" s="232">
        <f>I10</f>
        <v>3730923.13</v>
      </c>
      <c r="J9" s="135">
        <f>J10</f>
        <v>3556377.94</v>
      </c>
      <c r="K9" s="136">
        <f t="shared" ref="K9:K15" si="0">J9/G9*100</f>
        <v>131.25068577746177</v>
      </c>
      <c r="L9" s="233">
        <f>J9/I9*100</f>
        <v>95.321662121728039</v>
      </c>
    </row>
    <row r="10" spans="2:12" ht="20.100000000000001" customHeight="1" x14ac:dyDescent="0.3">
      <c r="B10" s="108">
        <v>6</v>
      </c>
      <c r="C10" s="108"/>
      <c r="D10" s="108"/>
      <c r="E10" s="108"/>
      <c r="F10" s="108" t="s">
        <v>2</v>
      </c>
      <c r="G10" s="137">
        <v>2709607.13</v>
      </c>
      <c r="H10" s="130">
        <f>H11+H14+H17+H23</f>
        <v>3760443.13</v>
      </c>
      <c r="I10" s="109">
        <f>I11+I14+I17+I23+I27</f>
        <v>3730923.13</v>
      </c>
      <c r="J10" s="137">
        <f>J11+J14+J17+J23+J27</f>
        <v>3556377.94</v>
      </c>
      <c r="K10" s="138">
        <f t="shared" si="0"/>
        <v>131.25068577746177</v>
      </c>
      <c r="L10" s="234">
        <f>J10/I10*100</f>
        <v>95.321662121728039</v>
      </c>
    </row>
    <row r="11" spans="2:12" ht="20.100000000000001" customHeight="1" x14ac:dyDescent="0.3">
      <c r="B11" s="110"/>
      <c r="C11" s="110">
        <v>63</v>
      </c>
      <c r="D11" s="110"/>
      <c r="E11" s="110"/>
      <c r="F11" s="110" t="s">
        <v>180</v>
      </c>
      <c r="G11" s="139">
        <v>17632.2</v>
      </c>
      <c r="H11" s="124">
        <v>6300</v>
      </c>
      <c r="I11" s="111">
        <v>6300</v>
      </c>
      <c r="J11" s="139">
        <f>J12</f>
        <v>5491.5</v>
      </c>
      <c r="K11" s="140">
        <f t="shared" si="0"/>
        <v>31.144723857488003</v>
      </c>
      <c r="L11" s="140">
        <f>J11/I11*100</f>
        <v>87.166666666666671</v>
      </c>
    </row>
    <row r="12" spans="2:12" ht="20.100000000000001" customHeight="1" x14ac:dyDescent="0.3">
      <c r="B12" s="112"/>
      <c r="C12" s="112"/>
      <c r="D12" s="112">
        <v>636</v>
      </c>
      <c r="E12" s="112"/>
      <c r="F12" s="112" t="s">
        <v>181</v>
      </c>
      <c r="G12" s="141">
        <v>17632.2</v>
      </c>
      <c r="H12" s="125"/>
      <c r="I12" s="113"/>
      <c r="J12" s="141">
        <f>J13</f>
        <v>5491.5</v>
      </c>
      <c r="K12" s="142">
        <f t="shared" si="0"/>
        <v>31.144723857488003</v>
      </c>
      <c r="L12" s="142"/>
    </row>
    <row r="13" spans="2:12" ht="20.100000000000001" customHeight="1" x14ac:dyDescent="0.3">
      <c r="B13" s="115"/>
      <c r="C13" s="115"/>
      <c r="D13" s="115"/>
      <c r="E13" s="115">
        <v>6361</v>
      </c>
      <c r="F13" s="115" t="s">
        <v>177</v>
      </c>
      <c r="G13" s="143">
        <v>17632.2</v>
      </c>
      <c r="H13" s="123"/>
      <c r="I13" s="116"/>
      <c r="J13" s="143">
        <v>5491.5</v>
      </c>
      <c r="K13" s="144">
        <f t="shared" si="0"/>
        <v>31.144723857488003</v>
      </c>
      <c r="L13" s="144"/>
    </row>
    <row r="14" spans="2:12" ht="20.100000000000001" customHeight="1" x14ac:dyDescent="0.3">
      <c r="B14" s="118"/>
      <c r="C14" s="118">
        <v>65</v>
      </c>
      <c r="D14" s="118"/>
      <c r="E14" s="118"/>
      <c r="F14" s="118" t="s">
        <v>178</v>
      </c>
      <c r="G14" s="139">
        <v>441401.91</v>
      </c>
      <c r="H14" s="124">
        <v>520000</v>
      </c>
      <c r="I14" s="111">
        <v>520000</v>
      </c>
      <c r="J14" s="139">
        <f>J15</f>
        <v>494926.56</v>
      </c>
      <c r="K14" s="140">
        <f t="shared" si="0"/>
        <v>112.12605763305375</v>
      </c>
      <c r="L14" s="140">
        <f>J14/I14*100</f>
        <v>95.178184615384623</v>
      </c>
    </row>
    <row r="15" spans="2:12" ht="20.100000000000001" customHeight="1" x14ac:dyDescent="0.3">
      <c r="B15" s="119"/>
      <c r="C15" s="119"/>
      <c r="D15" s="119">
        <v>652</v>
      </c>
      <c r="E15" s="119"/>
      <c r="F15" s="119" t="s">
        <v>71</v>
      </c>
      <c r="G15" s="141">
        <v>441401.91</v>
      </c>
      <c r="H15" s="125"/>
      <c r="I15" s="114"/>
      <c r="J15" s="141">
        <f>J16</f>
        <v>494926.56</v>
      </c>
      <c r="K15" s="142">
        <f t="shared" si="0"/>
        <v>112.12605763305375</v>
      </c>
      <c r="L15" s="144"/>
    </row>
    <row r="16" spans="2:12" ht="20.100000000000001" customHeight="1" x14ac:dyDescent="0.3">
      <c r="B16" s="115"/>
      <c r="C16" s="115"/>
      <c r="D16" s="115"/>
      <c r="E16" s="115">
        <v>6526</v>
      </c>
      <c r="F16" s="115" t="s">
        <v>72</v>
      </c>
      <c r="G16" s="143">
        <v>441401.91</v>
      </c>
      <c r="H16" s="123"/>
      <c r="I16" s="117"/>
      <c r="J16" s="143">
        <v>494926.56</v>
      </c>
      <c r="K16" s="144">
        <f>J16/G16*100</f>
        <v>112.12605763305375</v>
      </c>
      <c r="L16" s="144"/>
    </row>
    <row r="17" spans="2:12" ht="20.100000000000001" customHeight="1" x14ac:dyDescent="0.3">
      <c r="B17" s="118"/>
      <c r="C17" s="118">
        <v>66</v>
      </c>
      <c r="D17" s="120"/>
      <c r="E17" s="120"/>
      <c r="F17" s="110" t="s">
        <v>183</v>
      </c>
      <c r="G17" s="139">
        <v>2695.08</v>
      </c>
      <c r="H17" s="124">
        <v>1500</v>
      </c>
      <c r="I17" s="111">
        <v>1500</v>
      </c>
      <c r="J17" s="139">
        <f>J18</f>
        <v>1147.22</v>
      </c>
      <c r="K17" s="140">
        <f t="shared" ref="K17:K26" si="1">J17/G17*100</f>
        <v>42.567196521068027</v>
      </c>
      <c r="L17" s="140">
        <f>J17/I17*100</f>
        <v>76.481333333333339</v>
      </c>
    </row>
    <row r="18" spans="2:12" ht="20.100000000000001" customHeight="1" x14ac:dyDescent="0.3">
      <c r="B18" s="119"/>
      <c r="C18" s="119"/>
      <c r="D18" s="119">
        <v>661</v>
      </c>
      <c r="E18" s="121"/>
      <c r="F18" s="112" t="s">
        <v>182</v>
      </c>
      <c r="G18" s="141">
        <v>511.08</v>
      </c>
      <c r="H18" s="125"/>
      <c r="I18" s="114"/>
      <c r="J18" s="141">
        <f>J19+J20</f>
        <v>1147.22</v>
      </c>
      <c r="K18" s="142">
        <f t="shared" si="1"/>
        <v>224.46975033262896</v>
      </c>
      <c r="L18" s="142"/>
    </row>
    <row r="19" spans="2:12" ht="20.100000000000001" customHeight="1" x14ac:dyDescent="0.3">
      <c r="B19" s="115"/>
      <c r="C19" s="119"/>
      <c r="D19" s="115"/>
      <c r="E19" s="115">
        <v>6614</v>
      </c>
      <c r="F19" s="122" t="s">
        <v>21</v>
      </c>
      <c r="G19" s="143">
        <v>71.08</v>
      </c>
      <c r="H19" s="123"/>
      <c r="I19" s="117"/>
      <c r="J19" s="143">
        <v>667.22</v>
      </c>
      <c r="K19" s="144">
        <f t="shared" si="1"/>
        <v>938.68880135059101</v>
      </c>
      <c r="L19" s="144"/>
    </row>
    <row r="20" spans="2:12" ht="20.100000000000001" customHeight="1" x14ac:dyDescent="0.3">
      <c r="B20" s="115"/>
      <c r="C20" s="119"/>
      <c r="D20" s="115"/>
      <c r="E20" s="115">
        <v>6615</v>
      </c>
      <c r="F20" s="122" t="s">
        <v>73</v>
      </c>
      <c r="G20" s="143">
        <v>440</v>
      </c>
      <c r="H20" s="123"/>
      <c r="I20" s="117"/>
      <c r="J20" s="143">
        <v>480</v>
      </c>
      <c r="K20" s="144">
        <f t="shared" si="1"/>
        <v>109.09090909090908</v>
      </c>
      <c r="L20" s="144"/>
    </row>
    <row r="21" spans="2:12" ht="20.100000000000001" customHeight="1" x14ac:dyDescent="0.3">
      <c r="B21" s="119"/>
      <c r="C21" s="119"/>
      <c r="D21" s="119">
        <v>663</v>
      </c>
      <c r="E21" s="119"/>
      <c r="F21" s="112" t="s">
        <v>184</v>
      </c>
      <c r="G21" s="141">
        <v>2184</v>
      </c>
      <c r="H21" s="125"/>
      <c r="I21" s="114"/>
      <c r="J21" s="141">
        <f>J22</f>
        <v>0</v>
      </c>
      <c r="K21" s="142">
        <f t="shared" si="1"/>
        <v>0</v>
      </c>
      <c r="L21" s="142"/>
    </row>
    <row r="22" spans="2:12" ht="20.100000000000001" customHeight="1" x14ac:dyDescent="0.3">
      <c r="B22" s="115"/>
      <c r="C22" s="115"/>
      <c r="D22" s="115"/>
      <c r="E22" s="115">
        <v>6631</v>
      </c>
      <c r="F22" s="122" t="s">
        <v>74</v>
      </c>
      <c r="G22" s="143">
        <v>2184</v>
      </c>
      <c r="H22" s="123"/>
      <c r="I22" s="117"/>
      <c r="J22" s="143">
        <v>0</v>
      </c>
      <c r="K22" s="144">
        <f t="shared" si="1"/>
        <v>0</v>
      </c>
      <c r="L22" s="144"/>
    </row>
    <row r="23" spans="2:12" ht="20.100000000000001" customHeight="1" x14ac:dyDescent="0.3">
      <c r="B23" s="118"/>
      <c r="C23" s="118">
        <v>67</v>
      </c>
      <c r="D23" s="118"/>
      <c r="E23" s="118"/>
      <c r="F23" s="110" t="s">
        <v>75</v>
      </c>
      <c r="G23" s="139">
        <v>2247877.94</v>
      </c>
      <c r="H23" s="124">
        <v>3232643.13</v>
      </c>
      <c r="I23" s="111">
        <v>3203123.13</v>
      </c>
      <c r="J23" s="139">
        <f>J24</f>
        <v>3054812.66</v>
      </c>
      <c r="K23" s="140">
        <f t="shared" si="1"/>
        <v>135.89762173652545</v>
      </c>
      <c r="L23" s="235">
        <f>J23/I23*100</f>
        <v>95.369816770047194</v>
      </c>
    </row>
    <row r="24" spans="2:12" ht="20.100000000000001" customHeight="1" x14ac:dyDescent="0.3">
      <c r="B24" s="119"/>
      <c r="C24" s="119"/>
      <c r="D24" s="119">
        <v>671</v>
      </c>
      <c r="E24" s="119"/>
      <c r="F24" s="112" t="s">
        <v>185</v>
      </c>
      <c r="G24" s="141">
        <v>2247877.94</v>
      </c>
      <c r="H24" s="125"/>
      <c r="I24" s="114"/>
      <c r="J24" s="141">
        <f>J25+J26</f>
        <v>3054812.66</v>
      </c>
      <c r="K24" s="142">
        <f t="shared" si="1"/>
        <v>135.89762173652545</v>
      </c>
      <c r="L24" s="142"/>
    </row>
    <row r="25" spans="2:12" ht="20.100000000000001" customHeight="1" x14ac:dyDescent="0.3">
      <c r="B25" s="115"/>
      <c r="C25" s="115"/>
      <c r="D25" s="115"/>
      <c r="E25" s="115">
        <v>6711</v>
      </c>
      <c r="F25" s="122" t="s">
        <v>176</v>
      </c>
      <c r="G25" s="143">
        <v>2220272.75</v>
      </c>
      <c r="H25" s="123"/>
      <c r="I25" s="117"/>
      <c r="J25" s="143">
        <v>2979524.04</v>
      </c>
      <c r="K25" s="144">
        <f t="shared" si="1"/>
        <v>134.19630718793445</v>
      </c>
      <c r="L25" s="144"/>
    </row>
    <row r="26" spans="2:12" ht="20.100000000000001" customHeight="1" x14ac:dyDescent="0.3">
      <c r="B26" s="115"/>
      <c r="C26" s="115"/>
      <c r="D26" s="115"/>
      <c r="E26" s="115">
        <v>6712</v>
      </c>
      <c r="F26" s="122" t="s">
        <v>179</v>
      </c>
      <c r="G26" s="143">
        <v>27605.19</v>
      </c>
      <c r="H26" s="123"/>
      <c r="I26" s="117"/>
      <c r="J26" s="143">
        <v>75288.62</v>
      </c>
      <c r="K26" s="144">
        <f t="shared" si="1"/>
        <v>272.73356930345341</v>
      </c>
      <c r="L26" s="167"/>
    </row>
    <row r="27" spans="2:12" s="27" customFormat="1" ht="20.100000000000001" customHeight="1" x14ac:dyDescent="0.3">
      <c r="B27" s="126">
        <v>7</v>
      </c>
      <c r="C27" s="126"/>
      <c r="D27" s="127"/>
      <c r="E27" s="127"/>
      <c r="F27" s="108" t="s">
        <v>3</v>
      </c>
      <c r="G27" s="137">
        <v>0</v>
      </c>
      <c r="H27" s="130">
        <v>0</v>
      </c>
      <c r="I27" s="109">
        <v>0</v>
      </c>
      <c r="J27" s="137">
        <v>0</v>
      </c>
      <c r="K27" s="138">
        <v>0</v>
      </c>
      <c r="L27" s="148">
        <v>0</v>
      </c>
    </row>
    <row r="28" spans="2:12" ht="20.100000000000001" customHeight="1" x14ac:dyDescent="0.3">
      <c r="B28" s="118"/>
      <c r="C28" s="118">
        <v>72</v>
      </c>
      <c r="D28" s="120"/>
      <c r="E28" s="120"/>
      <c r="F28" s="128" t="s">
        <v>154</v>
      </c>
      <c r="G28" s="145"/>
      <c r="H28" s="124"/>
      <c r="I28" s="213"/>
      <c r="J28" s="145"/>
      <c r="K28" s="146"/>
      <c r="L28" s="146"/>
    </row>
    <row r="29" spans="2:12" ht="20.100000000000001" customHeight="1" x14ac:dyDescent="0.3">
      <c r="B29" s="126">
        <v>9</v>
      </c>
      <c r="C29" s="126"/>
      <c r="D29" s="126"/>
      <c r="E29" s="126"/>
      <c r="F29" s="129" t="s">
        <v>152</v>
      </c>
      <c r="G29" s="147">
        <v>-132814.81</v>
      </c>
      <c r="H29" s="109">
        <v>132814.81</v>
      </c>
      <c r="I29" s="109">
        <v>132814.81</v>
      </c>
      <c r="J29" s="147">
        <v>48285.78</v>
      </c>
      <c r="K29" s="148">
        <f>J29/G29*100</f>
        <v>-36.355719667106399</v>
      </c>
      <c r="L29" s="148">
        <f>J29/I29*100</f>
        <v>36.355719667106399</v>
      </c>
    </row>
    <row r="30" spans="2:12" ht="15.9" customHeight="1" x14ac:dyDescent="0.3"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</row>
    <row r="31" spans="2:12" ht="45.75" customHeight="1" x14ac:dyDescent="0.3">
      <c r="B31" s="308" t="s">
        <v>7</v>
      </c>
      <c r="C31" s="309"/>
      <c r="D31" s="309"/>
      <c r="E31" s="309"/>
      <c r="F31" s="310"/>
      <c r="G31" s="106" t="s">
        <v>199</v>
      </c>
      <c r="H31" s="106" t="s">
        <v>191</v>
      </c>
      <c r="I31" s="106" t="s">
        <v>193</v>
      </c>
      <c r="J31" s="106" t="s">
        <v>200</v>
      </c>
      <c r="K31" s="106" t="s">
        <v>17</v>
      </c>
      <c r="L31" s="106" t="s">
        <v>17</v>
      </c>
    </row>
    <row r="32" spans="2:12" ht="9.75" customHeight="1" x14ac:dyDescent="0.3">
      <c r="B32" s="308"/>
      <c r="C32" s="309"/>
      <c r="D32" s="309"/>
      <c r="E32" s="309"/>
      <c r="F32" s="310"/>
      <c r="G32" s="106"/>
      <c r="H32" s="106"/>
      <c r="I32" s="106"/>
      <c r="J32" s="106"/>
      <c r="K32" s="106"/>
      <c r="L32" s="106"/>
    </row>
    <row r="33" spans="2:12" ht="20.100000000000001" customHeight="1" x14ac:dyDescent="0.3">
      <c r="B33" s="107"/>
      <c r="C33" s="107"/>
      <c r="D33" s="107"/>
      <c r="E33" s="107"/>
      <c r="F33" s="107" t="s">
        <v>8</v>
      </c>
      <c r="G33" s="135">
        <v>2844935.58</v>
      </c>
      <c r="H33" s="182">
        <f>H34+H81</f>
        <v>3627628.32</v>
      </c>
      <c r="I33" s="232">
        <f>I34+I81</f>
        <v>3598108.32</v>
      </c>
      <c r="J33" s="135">
        <f>J34+J81</f>
        <v>3508092.1599999997</v>
      </c>
      <c r="K33" s="136">
        <f t="shared" ref="K33:K57" si="2">J33/G33*100</f>
        <v>123.3100736853943</v>
      </c>
      <c r="L33" s="233">
        <f>J33/I33*100</f>
        <v>97.49823651779333</v>
      </c>
    </row>
    <row r="34" spans="2:12" ht="20.100000000000001" customHeight="1" x14ac:dyDescent="0.3">
      <c r="B34" s="108">
        <v>3</v>
      </c>
      <c r="C34" s="108"/>
      <c r="D34" s="108"/>
      <c r="E34" s="108"/>
      <c r="F34" s="108" t="s">
        <v>4</v>
      </c>
      <c r="G34" s="137">
        <v>2792938.75</v>
      </c>
      <c r="H34" s="130">
        <f>H35+H43+H73+H78</f>
        <v>3575628.32</v>
      </c>
      <c r="I34" s="109">
        <f>I35+I43+I73+I78</f>
        <v>3546108.32</v>
      </c>
      <c r="J34" s="137">
        <f>J35+J43+J73+J78</f>
        <v>3456387.0399999996</v>
      </c>
      <c r="K34" s="138">
        <f t="shared" si="2"/>
        <v>123.75448763421682</v>
      </c>
      <c r="L34" s="234">
        <f>J34/I34*100</f>
        <v>97.469866346327507</v>
      </c>
    </row>
    <row r="35" spans="2:12" ht="20.100000000000001" customHeight="1" x14ac:dyDescent="0.3">
      <c r="B35" s="110"/>
      <c r="C35" s="110">
        <v>31</v>
      </c>
      <c r="D35" s="110"/>
      <c r="E35" s="110"/>
      <c r="F35" s="110" t="s">
        <v>5</v>
      </c>
      <c r="G35" s="139">
        <v>2271954.23</v>
      </c>
      <c r="H35" s="111">
        <v>2925000</v>
      </c>
      <c r="I35" s="111">
        <v>2902150</v>
      </c>
      <c r="J35" s="139">
        <f>J36+J39+J41</f>
        <v>2899051.88</v>
      </c>
      <c r="K35" s="140">
        <f t="shared" si="2"/>
        <v>127.60168500401522</v>
      </c>
      <c r="L35" s="235">
        <f>J35/I35*100</f>
        <v>99.893247420016195</v>
      </c>
    </row>
    <row r="36" spans="2:12" ht="20.100000000000001" customHeight="1" x14ac:dyDescent="0.3">
      <c r="B36" s="119"/>
      <c r="C36" s="119"/>
      <c r="D36" s="119">
        <v>311</v>
      </c>
      <c r="E36" s="119"/>
      <c r="F36" s="119" t="s">
        <v>23</v>
      </c>
      <c r="G36" s="141">
        <v>1704519.46</v>
      </c>
      <c r="H36" s="114"/>
      <c r="I36" s="113"/>
      <c r="J36" s="141">
        <f>J37+J38</f>
        <v>2208090.1</v>
      </c>
      <c r="K36" s="142">
        <f t="shared" si="2"/>
        <v>129.54326141867574</v>
      </c>
      <c r="L36" s="236"/>
    </row>
    <row r="37" spans="2:12" ht="20.100000000000001" customHeight="1" x14ac:dyDescent="0.3">
      <c r="B37" s="115"/>
      <c r="C37" s="115"/>
      <c r="D37" s="115"/>
      <c r="E37" s="115">
        <v>3111</v>
      </c>
      <c r="F37" s="115" t="s">
        <v>24</v>
      </c>
      <c r="G37" s="143">
        <v>1660870.35</v>
      </c>
      <c r="H37" s="117"/>
      <c r="I37" s="116"/>
      <c r="J37" s="143">
        <v>2169670.35</v>
      </c>
      <c r="K37" s="144">
        <f t="shared" si="2"/>
        <v>130.63454049860064</v>
      </c>
      <c r="L37" s="237"/>
    </row>
    <row r="38" spans="2:12" ht="20.100000000000001" customHeight="1" x14ac:dyDescent="0.3">
      <c r="B38" s="115"/>
      <c r="C38" s="115"/>
      <c r="D38" s="115"/>
      <c r="E38" s="115">
        <v>3113</v>
      </c>
      <c r="F38" s="115" t="s">
        <v>76</v>
      </c>
      <c r="G38" s="143">
        <v>43649.11</v>
      </c>
      <c r="H38" s="117"/>
      <c r="I38" s="116"/>
      <c r="J38" s="143">
        <v>38419.75</v>
      </c>
      <c r="K38" s="144">
        <f t="shared" si="2"/>
        <v>88.019549539498058</v>
      </c>
      <c r="L38" s="237"/>
    </row>
    <row r="39" spans="2:12" ht="20.100000000000001" customHeight="1" x14ac:dyDescent="0.3">
      <c r="B39" s="119"/>
      <c r="C39" s="119"/>
      <c r="D39" s="119">
        <v>312</v>
      </c>
      <c r="E39" s="119"/>
      <c r="F39" s="119" t="s">
        <v>116</v>
      </c>
      <c r="G39" s="141">
        <v>286198.89</v>
      </c>
      <c r="H39" s="114"/>
      <c r="I39" s="113"/>
      <c r="J39" s="141">
        <f>J40</f>
        <v>326626.52</v>
      </c>
      <c r="K39" s="142">
        <f t="shared" si="2"/>
        <v>114.12571166855329</v>
      </c>
      <c r="L39" s="236"/>
    </row>
    <row r="40" spans="2:12" ht="20.100000000000001" customHeight="1" x14ac:dyDescent="0.3">
      <c r="B40" s="115"/>
      <c r="C40" s="115"/>
      <c r="D40" s="115"/>
      <c r="E40" s="115">
        <v>3121</v>
      </c>
      <c r="F40" s="115" t="s">
        <v>116</v>
      </c>
      <c r="G40" s="143">
        <v>286198.89</v>
      </c>
      <c r="H40" s="117"/>
      <c r="I40" s="116"/>
      <c r="J40" s="143">
        <v>326626.52</v>
      </c>
      <c r="K40" s="144">
        <f t="shared" si="2"/>
        <v>114.12571166855329</v>
      </c>
      <c r="L40" s="237"/>
    </row>
    <row r="41" spans="2:12" ht="20.100000000000001" customHeight="1" x14ac:dyDescent="0.3">
      <c r="B41" s="119"/>
      <c r="C41" s="119"/>
      <c r="D41" s="119">
        <v>313</v>
      </c>
      <c r="E41" s="119"/>
      <c r="F41" s="119" t="s">
        <v>118</v>
      </c>
      <c r="G41" s="141">
        <v>281235.88</v>
      </c>
      <c r="H41" s="114"/>
      <c r="I41" s="113"/>
      <c r="J41" s="141">
        <f>J42</f>
        <v>364335.26</v>
      </c>
      <c r="K41" s="142">
        <f t="shared" si="2"/>
        <v>129.54792965961525</v>
      </c>
      <c r="L41" s="236"/>
    </row>
    <row r="42" spans="2:12" ht="20.100000000000001" customHeight="1" x14ac:dyDescent="0.3">
      <c r="B42" s="115"/>
      <c r="C42" s="115"/>
      <c r="D42" s="115"/>
      <c r="E42" s="115">
        <v>3132</v>
      </c>
      <c r="F42" s="115" t="s">
        <v>119</v>
      </c>
      <c r="G42" s="143">
        <v>281235.88</v>
      </c>
      <c r="H42" s="117"/>
      <c r="I42" s="116"/>
      <c r="J42" s="143">
        <v>364335.26</v>
      </c>
      <c r="K42" s="144">
        <f t="shared" si="2"/>
        <v>129.54792965961525</v>
      </c>
      <c r="L42" s="237"/>
    </row>
    <row r="43" spans="2:12" ht="20.100000000000001" customHeight="1" x14ac:dyDescent="0.3">
      <c r="B43" s="118"/>
      <c r="C43" s="118">
        <v>32</v>
      </c>
      <c r="D43" s="120"/>
      <c r="E43" s="120"/>
      <c r="F43" s="118" t="s">
        <v>13</v>
      </c>
      <c r="G43" s="139">
        <v>520293.84</v>
      </c>
      <c r="H43" s="111">
        <v>649438.31999999995</v>
      </c>
      <c r="I43" s="111">
        <v>642768.31999999995</v>
      </c>
      <c r="J43" s="139">
        <f>J44+J48+J55+J65</f>
        <v>556151.34</v>
      </c>
      <c r="K43" s="140">
        <f t="shared" si="2"/>
        <v>106.89177869182535</v>
      </c>
      <c r="L43" s="235">
        <f>J43/I43*100</f>
        <v>86.524385644893016</v>
      </c>
    </row>
    <row r="44" spans="2:12" ht="20.100000000000001" customHeight="1" x14ac:dyDescent="0.3">
      <c r="B44" s="119"/>
      <c r="C44" s="119"/>
      <c r="D44" s="119">
        <v>321</v>
      </c>
      <c r="E44" s="119"/>
      <c r="F44" s="119" t="s">
        <v>25</v>
      </c>
      <c r="G44" s="141">
        <v>43056.56</v>
      </c>
      <c r="H44" s="113"/>
      <c r="I44" s="113"/>
      <c r="J44" s="141">
        <f>SUM(J45:J47)</f>
        <v>48397.73</v>
      </c>
      <c r="K44" s="142">
        <f t="shared" si="2"/>
        <v>112.40500866766878</v>
      </c>
      <c r="L44" s="142"/>
    </row>
    <row r="45" spans="2:12" ht="20.100000000000001" customHeight="1" x14ac:dyDescent="0.3">
      <c r="B45" s="115"/>
      <c r="C45" s="119"/>
      <c r="D45" s="115"/>
      <c r="E45" s="115">
        <v>3211</v>
      </c>
      <c r="F45" s="131" t="s">
        <v>26</v>
      </c>
      <c r="G45" s="143">
        <v>690.76</v>
      </c>
      <c r="H45" s="116"/>
      <c r="I45" s="117"/>
      <c r="J45" s="143">
        <v>399.22</v>
      </c>
      <c r="K45" s="144">
        <f t="shared" si="2"/>
        <v>57.79431350975738</v>
      </c>
      <c r="L45" s="144"/>
    </row>
    <row r="46" spans="2:12" ht="20.100000000000001" customHeight="1" x14ac:dyDescent="0.3">
      <c r="B46" s="115"/>
      <c r="C46" s="119"/>
      <c r="D46" s="115"/>
      <c r="E46" s="115">
        <v>3212</v>
      </c>
      <c r="F46" s="115" t="s">
        <v>77</v>
      </c>
      <c r="G46" s="143">
        <v>36216.14</v>
      </c>
      <c r="H46" s="116"/>
      <c r="I46" s="117"/>
      <c r="J46" s="143">
        <v>43353.33</v>
      </c>
      <c r="K46" s="144">
        <f t="shared" si="2"/>
        <v>119.70720789128826</v>
      </c>
      <c r="L46" s="144"/>
    </row>
    <row r="47" spans="2:12" ht="20.100000000000001" customHeight="1" x14ac:dyDescent="0.3">
      <c r="B47" s="115"/>
      <c r="C47" s="119"/>
      <c r="D47" s="115"/>
      <c r="E47" s="115">
        <v>3213</v>
      </c>
      <c r="F47" s="115" t="s">
        <v>78</v>
      </c>
      <c r="G47" s="143">
        <v>6149.66</v>
      </c>
      <c r="H47" s="116"/>
      <c r="I47" s="117"/>
      <c r="J47" s="143">
        <v>4645.18</v>
      </c>
      <c r="K47" s="144">
        <f t="shared" si="2"/>
        <v>75.535558063372619</v>
      </c>
      <c r="L47" s="144"/>
    </row>
    <row r="48" spans="2:12" ht="20.100000000000001" customHeight="1" x14ac:dyDescent="0.3">
      <c r="B48" s="119"/>
      <c r="C48" s="119"/>
      <c r="D48" s="119">
        <v>322</v>
      </c>
      <c r="E48" s="119"/>
      <c r="F48" s="119" t="s">
        <v>79</v>
      </c>
      <c r="G48" s="141">
        <v>238219.69</v>
      </c>
      <c r="H48" s="113"/>
      <c r="I48" s="114"/>
      <c r="J48" s="141">
        <f>SUM(J49:J54)</f>
        <v>235870.35</v>
      </c>
      <c r="K48" s="142">
        <f t="shared" si="2"/>
        <v>99.013792688589263</v>
      </c>
      <c r="L48" s="142"/>
    </row>
    <row r="49" spans="2:12" ht="20.100000000000001" customHeight="1" x14ac:dyDescent="0.3">
      <c r="B49" s="115"/>
      <c r="C49" s="119"/>
      <c r="D49" s="115"/>
      <c r="E49" s="115">
        <v>3221</v>
      </c>
      <c r="F49" s="115" t="s">
        <v>80</v>
      </c>
      <c r="G49" s="143">
        <v>46266.91</v>
      </c>
      <c r="H49" s="116"/>
      <c r="I49" s="117"/>
      <c r="J49" s="143">
        <v>44898.05</v>
      </c>
      <c r="K49" s="144">
        <f t="shared" si="2"/>
        <v>97.041384436522776</v>
      </c>
      <c r="L49" s="144"/>
    </row>
    <row r="50" spans="2:12" ht="20.100000000000001" customHeight="1" x14ac:dyDescent="0.3">
      <c r="B50" s="115"/>
      <c r="C50" s="119"/>
      <c r="D50" s="115"/>
      <c r="E50" s="115">
        <v>3222</v>
      </c>
      <c r="F50" s="115" t="s">
        <v>81</v>
      </c>
      <c r="G50" s="143">
        <v>113274.07</v>
      </c>
      <c r="H50" s="116"/>
      <c r="I50" s="117"/>
      <c r="J50" s="143">
        <v>131479.82999999999</v>
      </c>
      <c r="K50" s="144">
        <f t="shared" si="2"/>
        <v>116.07231028248563</v>
      </c>
      <c r="L50" s="144"/>
    </row>
    <row r="51" spans="2:12" ht="20.100000000000001" customHeight="1" x14ac:dyDescent="0.3">
      <c r="B51" s="115"/>
      <c r="C51" s="119"/>
      <c r="D51" s="115"/>
      <c r="E51" s="115">
        <v>3223</v>
      </c>
      <c r="F51" s="115" t="s">
        <v>82</v>
      </c>
      <c r="G51" s="143">
        <v>29663.84</v>
      </c>
      <c r="H51" s="116"/>
      <c r="I51" s="117"/>
      <c r="J51" s="143">
        <v>36546.75</v>
      </c>
      <c r="K51" s="144">
        <f t="shared" si="2"/>
        <v>123.20303103037233</v>
      </c>
      <c r="L51" s="144"/>
    </row>
    <row r="52" spans="2:12" ht="20.100000000000001" customHeight="1" x14ac:dyDescent="0.3">
      <c r="B52" s="115"/>
      <c r="C52" s="119"/>
      <c r="D52" s="115"/>
      <c r="E52" s="115">
        <v>3224</v>
      </c>
      <c r="F52" s="115" t="s">
        <v>83</v>
      </c>
      <c r="G52" s="143">
        <v>6302.21</v>
      </c>
      <c r="H52" s="116"/>
      <c r="I52" s="117"/>
      <c r="J52" s="143">
        <v>5252.9</v>
      </c>
      <c r="K52" s="144">
        <f t="shared" si="2"/>
        <v>83.350126384236631</v>
      </c>
      <c r="L52" s="144"/>
    </row>
    <row r="53" spans="2:12" ht="20.100000000000001" customHeight="1" x14ac:dyDescent="0.3">
      <c r="B53" s="115"/>
      <c r="C53" s="119"/>
      <c r="D53" s="115"/>
      <c r="E53" s="115">
        <v>3225</v>
      </c>
      <c r="F53" s="115" t="s">
        <v>84</v>
      </c>
      <c r="G53" s="143">
        <v>34984.050000000003</v>
      </c>
      <c r="H53" s="116"/>
      <c r="I53" s="117"/>
      <c r="J53" s="143">
        <v>8278.31</v>
      </c>
      <c r="K53" s="144">
        <f t="shared" si="2"/>
        <v>23.663097897470415</v>
      </c>
      <c r="L53" s="144"/>
    </row>
    <row r="54" spans="2:12" ht="20.100000000000001" customHeight="1" x14ac:dyDescent="0.3">
      <c r="B54" s="115"/>
      <c r="C54" s="119"/>
      <c r="D54" s="115"/>
      <c r="E54" s="115">
        <v>3227</v>
      </c>
      <c r="F54" s="115" t="s">
        <v>85</v>
      </c>
      <c r="G54" s="143">
        <v>7728.61</v>
      </c>
      <c r="H54" s="116"/>
      <c r="I54" s="117"/>
      <c r="J54" s="143">
        <v>9414.51</v>
      </c>
      <c r="K54" s="144">
        <f t="shared" si="2"/>
        <v>121.81375434910029</v>
      </c>
      <c r="L54" s="144"/>
    </row>
    <row r="55" spans="2:12" ht="20.100000000000001" customHeight="1" x14ac:dyDescent="0.3">
      <c r="B55" s="119"/>
      <c r="C55" s="119"/>
      <c r="D55" s="119">
        <v>323</v>
      </c>
      <c r="E55" s="119"/>
      <c r="F55" s="119" t="s">
        <v>86</v>
      </c>
      <c r="G55" s="141">
        <v>221692.63</v>
      </c>
      <c r="H55" s="113"/>
      <c r="I55" s="114"/>
      <c r="J55" s="141">
        <f>SUM(J56:J64)</f>
        <v>248888.90000000002</v>
      </c>
      <c r="K55" s="142">
        <f t="shared" si="2"/>
        <v>112.2675571127466</v>
      </c>
      <c r="L55" s="142"/>
    </row>
    <row r="56" spans="2:12" ht="20.100000000000001" customHeight="1" x14ac:dyDescent="0.3">
      <c r="B56" s="115"/>
      <c r="C56" s="119"/>
      <c r="D56" s="115"/>
      <c r="E56" s="115">
        <v>3231</v>
      </c>
      <c r="F56" s="115" t="s">
        <v>87</v>
      </c>
      <c r="G56" s="143">
        <v>8490.49</v>
      </c>
      <c r="H56" s="116"/>
      <c r="I56" s="117"/>
      <c r="J56" s="143">
        <v>11466.34</v>
      </c>
      <c r="K56" s="144">
        <f t="shared" si="2"/>
        <v>135.04921388518213</v>
      </c>
      <c r="L56" s="144"/>
    </row>
    <row r="57" spans="2:12" ht="20.100000000000001" customHeight="1" x14ac:dyDescent="0.3">
      <c r="B57" s="115"/>
      <c r="C57" s="119"/>
      <c r="D57" s="115"/>
      <c r="E57" s="115">
        <v>3232</v>
      </c>
      <c r="F57" s="115" t="s">
        <v>88</v>
      </c>
      <c r="G57" s="143">
        <v>104303.03</v>
      </c>
      <c r="H57" s="116"/>
      <c r="I57" s="117"/>
      <c r="J57" s="143">
        <v>45691.5</v>
      </c>
      <c r="K57" s="144">
        <f t="shared" si="2"/>
        <v>43.806493445108927</v>
      </c>
      <c r="L57" s="144"/>
    </row>
    <row r="58" spans="2:12" ht="20.100000000000001" customHeight="1" x14ac:dyDescent="0.3">
      <c r="B58" s="115"/>
      <c r="C58" s="119"/>
      <c r="D58" s="115"/>
      <c r="E58" s="115">
        <v>3233</v>
      </c>
      <c r="F58" s="115" t="s">
        <v>151</v>
      </c>
      <c r="G58" s="143">
        <v>0</v>
      </c>
      <c r="H58" s="116"/>
      <c r="I58" s="117"/>
      <c r="J58" s="143">
        <v>0</v>
      </c>
      <c r="K58" s="144">
        <v>0</v>
      </c>
      <c r="L58" s="144"/>
    </row>
    <row r="59" spans="2:12" ht="20.100000000000001" customHeight="1" x14ac:dyDescent="0.3">
      <c r="B59" s="115"/>
      <c r="C59" s="119"/>
      <c r="D59" s="115"/>
      <c r="E59" s="115">
        <v>3234</v>
      </c>
      <c r="F59" s="115" t="s">
        <v>89</v>
      </c>
      <c r="G59" s="143">
        <v>16592.63</v>
      </c>
      <c r="H59" s="116"/>
      <c r="I59" s="117"/>
      <c r="J59" s="143">
        <v>18387.349999999999</v>
      </c>
      <c r="K59" s="144">
        <f t="shared" ref="K59:K67" si="3">J59/G59*100</f>
        <v>110.81636847202643</v>
      </c>
      <c r="L59" s="144"/>
    </row>
    <row r="60" spans="2:12" ht="20.100000000000001" customHeight="1" x14ac:dyDescent="0.3">
      <c r="B60" s="115"/>
      <c r="C60" s="119"/>
      <c r="D60" s="115"/>
      <c r="E60" s="115">
        <v>3235</v>
      </c>
      <c r="F60" s="115" t="s">
        <v>90</v>
      </c>
      <c r="G60" s="143">
        <v>32058.04</v>
      </c>
      <c r="H60" s="116"/>
      <c r="I60" s="117"/>
      <c r="J60" s="143">
        <v>98049.64</v>
      </c>
      <c r="K60" s="144">
        <f t="shared" si="3"/>
        <v>305.85038885721019</v>
      </c>
      <c r="L60" s="144"/>
    </row>
    <row r="61" spans="2:12" ht="20.100000000000001" customHeight="1" x14ac:dyDescent="0.3">
      <c r="B61" s="115"/>
      <c r="C61" s="119"/>
      <c r="D61" s="115"/>
      <c r="E61" s="115">
        <v>3236</v>
      </c>
      <c r="F61" s="115" t="s">
        <v>91</v>
      </c>
      <c r="G61" s="143">
        <v>24591.98</v>
      </c>
      <c r="H61" s="116"/>
      <c r="I61" s="117"/>
      <c r="J61" s="143">
        <v>43033.87</v>
      </c>
      <c r="K61" s="144">
        <f t="shared" si="3"/>
        <v>174.99148096249266</v>
      </c>
      <c r="L61" s="144"/>
    </row>
    <row r="62" spans="2:12" ht="20.100000000000001" customHeight="1" x14ac:dyDescent="0.3">
      <c r="B62" s="115"/>
      <c r="C62" s="119"/>
      <c r="D62" s="115"/>
      <c r="E62" s="115">
        <v>3237</v>
      </c>
      <c r="F62" s="115" t="s">
        <v>92</v>
      </c>
      <c r="G62" s="143">
        <v>17335.14</v>
      </c>
      <c r="H62" s="116"/>
      <c r="I62" s="117"/>
      <c r="J62" s="143">
        <v>12641.54</v>
      </c>
      <c r="K62" s="144">
        <f t="shared" si="3"/>
        <v>72.924360576263027</v>
      </c>
      <c r="L62" s="144"/>
    </row>
    <row r="63" spans="2:12" ht="20.100000000000001" customHeight="1" x14ac:dyDescent="0.3">
      <c r="B63" s="115"/>
      <c r="C63" s="119"/>
      <c r="D63" s="115"/>
      <c r="E63" s="115">
        <v>3238</v>
      </c>
      <c r="F63" s="115" t="s">
        <v>93</v>
      </c>
      <c r="G63" s="143">
        <v>13124.91</v>
      </c>
      <c r="H63" s="116"/>
      <c r="I63" s="117"/>
      <c r="J63" s="143">
        <v>14780.01</v>
      </c>
      <c r="K63" s="144">
        <f t="shared" si="3"/>
        <v>112.61037218540928</v>
      </c>
      <c r="L63" s="144"/>
    </row>
    <row r="64" spans="2:12" ht="20.100000000000001" customHeight="1" x14ac:dyDescent="0.3">
      <c r="B64" s="115"/>
      <c r="C64" s="119"/>
      <c r="D64" s="115"/>
      <c r="E64" s="115">
        <v>3239</v>
      </c>
      <c r="F64" s="115" t="s">
        <v>94</v>
      </c>
      <c r="G64" s="143">
        <v>5196.41</v>
      </c>
      <c r="H64" s="116"/>
      <c r="I64" s="117"/>
      <c r="J64" s="143">
        <v>4838.6499999999996</v>
      </c>
      <c r="K64" s="144">
        <f t="shared" si="3"/>
        <v>93.115246872359947</v>
      </c>
      <c r="L64" s="144"/>
    </row>
    <row r="65" spans="2:12" ht="20.100000000000001" customHeight="1" x14ac:dyDescent="0.3">
      <c r="B65" s="119"/>
      <c r="C65" s="119"/>
      <c r="D65" s="119">
        <v>329</v>
      </c>
      <c r="E65" s="119"/>
      <c r="F65" s="119" t="s">
        <v>95</v>
      </c>
      <c r="G65" s="141">
        <v>17324.96</v>
      </c>
      <c r="H65" s="113"/>
      <c r="I65" s="114"/>
      <c r="J65" s="141">
        <f>SUM(J66:J72)</f>
        <v>22994.36</v>
      </c>
      <c r="K65" s="142">
        <f t="shared" si="3"/>
        <v>132.72388507679096</v>
      </c>
      <c r="L65" s="142"/>
    </row>
    <row r="66" spans="2:12" ht="20.100000000000001" customHeight="1" x14ac:dyDescent="0.3">
      <c r="B66" s="115"/>
      <c r="C66" s="119"/>
      <c r="D66" s="115"/>
      <c r="E66" s="115">
        <v>3291</v>
      </c>
      <c r="F66" s="115" t="s">
        <v>96</v>
      </c>
      <c r="G66" s="143">
        <v>2492.59</v>
      </c>
      <c r="H66" s="116"/>
      <c r="I66" s="117"/>
      <c r="J66" s="143">
        <v>2492.54</v>
      </c>
      <c r="K66" s="144">
        <f t="shared" si="3"/>
        <v>99.997994054377173</v>
      </c>
      <c r="L66" s="144"/>
    </row>
    <row r="67" spans="2:12" ht="20.100000000000001" customHeight="1" x14ac:dyDescent="0.3">
      <c r="B67" s="115"/>
      <c r="C67" s="119"/>
      <c r="D67" s="115"/>
      <c r="E67" s="115">
        <v>3292</v>
      </c>
      <c r="F67" s="115" t="s">
        <v>97</v>
      </c>
      <c r="G67" s="143">
        <v>8148.4</v>
      </c>
      <c r="H67" s="116"/>
      <c r="I67" s="117"/>
      <c r="J67" s="143">
        <v>9518.57</v>
      </c>
      <c r="K67" s="144">
        <f t="shared" si="3"/>
        <v>116.81520298463501</v>
      </c>
      <c r="L67" s="144"/>
    </row>
    <row r="68" spans="2:12" ht="20.100000000000001" customHeight="1" x14ac:dyDescent="0.3">
      <c r="B68" s="115"/>
      <c r="C68" s="119"/>
      <c r="D68" s="115"/>
      <c r="E68" s="115">
        <v>3293</v>
      </c>
      <c r="F68" s="115" t="s">
        <v>126</v>
      </c>
      <c r="G68" s="143">
        <v>1721.14</v>
      </c>
      <c r="H68" s="116"/>
      <c r="I68" s="117"/>
      <c r="J68" s="143">
        <v>1260.3800000000001</v>
      </c>
      <c r="K68" s="144">
        <f>J68/G68*100</f>
        <v>73.229371230695932</v>
      </c>
      <c r="L68" s="144"/>
    </row>
    <row r="69" spans="2:12" ht="20.100000000000001" customHeight="1" x14ac:dyDescent="0.3">
      <c r="B69" s="115"/>
      <c r="C69" s="119"/>
      <c r="D69" s="115"/>
      <c r="E69" s="115">
        <v>3294</v>
      </c>
      <c r="F69" s="115" t="s">
        <v>98</v>
      </c>
      <c r="G69" s="143">
        <v>125</v>
      </c>
      <c r="H69" s="116"/>
      <c r="I69" s="117"/>
      <c r="J69" s="143">
        <v>426</v>
      </c>
      <c r="K69" s="144">
        <f t="shared" ref="K69:K74" si="4">J69/G69*100</f>
        <v>340.8</v>
      </c>
      <c r="L69" s="144"/>
    </row>
    <row r="70" spans="2:12" ht="20.100000000000001" customHeight="1" x14ac:dyDescent="0.3">
      <c r="B70" s="115"/>
      <c r="C70" s="119"/>
      <c r="D70" s="115"/>
      <c r="E70" s="115">
        <v>3295</v>
      </c>
      <c r="F70" s="115" t="s">
        <v>99</v>
      </c>
      <c r="G70" s="143">
        <v>2141.41</v>
      </c>
      <c r="H70" s="116"/>
      <c r="I70" s="117"/>
      <c r="J70" s="143">
        <v>5798.98</v>
      </c>
      <c r="K70" s="144">
        <f t="shared" si="4"/>
        <v>270.80194824905084</v>
      </c>
      <c r="L70" s="144"/>
    </row>
    <row r="71" spans="2:12" ht="20.100000000000001" customHeight="1" x14ac:dyDescent="0.3">
      <c r="B71" s="115"/>
      <c r="C71" s="119"/>
      <c r="D71" s="115"/>
      <c r="E71" s="115">
        <v>3296</v>
      </c>
      <c r="F71" s="115" t="s">
        <v>100</v>
      </c>
      <c r="G71" s="143">
        <v>27</v>
      </c>
      <c r="H71" s="116"/>
      <c r="I71" s="117"/>
      <c r="J71" s="143">
        <v>0</v>
      </c>
      <c r="K71" s="144">
        <f t="shared" si="4"/>
        <v>0</v>
      </c>
      <c r="L71" s="144"/>
    </row>
    <row r="72" spans="2:12" ht="20.100000000000001" customHeight="1" x14ac:dyDescent="0.3">
      <c r="B72" s="115"/>
      <c r="C72" s="115"/>
      <c r="D72" s="115"/>
      <c r="E72" s="115">
        <v>3299</v>
      </c>
      <c r="F72" s="115" t="s">
        <v>95</v>
      </c>
      <c r="G72" s="143">
        <v>2669.42</v>
      </c>
      <c r="H72" s="116"/>
      <c r="I72" s="117"/>
      <c r="J72" s="143">
        <v>3497.89</v>
      </c>
      <c r="K72" s="144">
        <f t="shared" si="4"/>
        <v>131.03558076286234</v>
      </c>
      <c r="L72" s="144"/>
    </row>
    <row r="73" spans="2:12" ht="20.100000000000001" customHeight="1" x14ac:dyDescent="0.3">
      <c r="B73" s="118"/>
      <c r="C73" s="118">
        <v>34</v>
      </c>
      <c r="D73" s="118"/>
      <c r="E73" s="118"/>
      <c r="F73" s="118" t="s">
        <v>101</v>
      </c>
      <c r="G73" s="139">
        <v>24.01</v>
      </c>
      <c r="H73" s="111">
        <v>50</v>
      </c>
      <c r="I73" s="111">
        <v>50</v>
      </c>
      <c r="J73" s="139">
        <f>J74</f>
        <v>46.8</v>
      </c>
      <c r="K73" s="140">
        <f t="shared" si="4"/>
        <v>194.91878384006662</v>
      </c>
      <c r="L73" s="140">
        <f>J73/I73*100</f>
        <v>93.6</v>
      </c>
    </row>
    <row r="74" spans="2:12" ht="20.100000000000001" customHeight="1" x14ac:dyDescent="0.3">
      <c r="B74" s="119"/>
      <c r="C74" s="119"/>
      <c r="D74" s="119">
        <v>343</v>
      </c>
      <c r="E74" s="119"/>
      <c r="F74" s="119" t="s">
        <v>102</v>
      </c>
      <c r="G74" s="141">
        <v>24.01</v>
      </c>
      <c r="H74" s="113"/>
      <c r="I74" s="113"/>
      <c r="J74" s="141">
        <f>SUM(J75:J77)</f>
        <v>46.8</v>
      </c>
      <c r="K74" s="142">
        <f t="shared" si="4"/>
        <v>194.91878384006662</v>
      </c>
      <c r="L74" s="142"/>
    </row>
    <row r="75" spans="2:12" ht="20.100000000000001" customHeight="1" x14ac:dyDescent="0.3">
      <c r="B75" s="115"/>
      <c r="C75" s="119"/>
      <c r="D75" s="115"/>
      <c r="E75" s="115">
        <v>3431</v>
      </c>
      <c r="F75" s="115" t="s">
        <v>139</v>
      </c>
      <c r="G75" s="143">
        <v>1.46</v>
      </c>
      <c r="H75" s="116"/>
      <c r="I75" s="116"/>
      <c r="J75" s="143"/>
      <c r="K75" s="144">
        <v>0</v>
      </c>
      <c r="L75" s="144"/>
    </row>
    <row r="76" spans="2:12" ht="20.100000000000001" customHeight="1" x14ac:dyDescent="0.3">
      <c r="B76" s="115"/>
      <c r="C76" s="119"/>
      <c r="D76" s="115"/>
      <c r="E76" s="115">
        <v>3433</v>
      </c>
      <c r="F76" s="115" t="s">
        <v>103</v>
      </c>
      <c r="G76" s="143">
        <v>5.68</v>
      </c>
      <c r="H76" s="116"/>
      <c r="I76" s="116"/>
      <c r="J76" s="143">
        <v>18.25</v>
      </c>
      <c r="K76" s="144">
        <f t="shared" ref="K76:K86" si="5">J76/G76*100</f>
        <v>321.30281690140845</v>
      </c>
      <c r="L76" s="144"/>
    </row>
    <row r="77" spans="2:12" ht="20.100000000000001" customHeight="1" x14ac:dyDescent="0.3">
      <c r="B77" s="115"/>
      <c r="C77" s="119"/>
      <c r="D77" s="115"/>
      <c r="E77" s="115">
        <v>3434</v>
      </c>
      <c r="F77" s="115" t="s">
        <v>104</v>
      </c>
      <c r="G77" s="143">
        <v>16.87</v>
      </c>
      <c r="H77" s="116"/>
      <c r="I77" s="116"/>
      <c r="J77" s="143">
        <v>28.55</v>
      </c>
      <c r="K77" s="144">
        <f t="shared" si="5"/>
        <v>169.23532898636634</v>
      </c>
      <c r="L77" s="144"/>
    </row>
    <row r="78" spans="2:12" ht="20.100000000000001" customHeight="1" x14ac:dyDescent="0.3">
      <c r="B78" s="118"/>
      <c r="C78" s="118">
        <v>38</v>
      </c>
      <c r="D78" s="118"/>
      <c r="E78" s="118"/>
      <c r="F78" s="118" t="s">
        <v>105</v>
      </c>
      <c r="G78" s="139">
        <v>666.67</v>
      </c>
      <c r="H78" s="111">
        <v>1140</v>
      </c>
      <c r="I78" s="111">
        <v>1140</v>
      </c>
      <c r="J78" s="139">
        <f>J79</f>
        <v>1137.02</v>
      </c>
      <c r="K78" s="140">
        <f t="shared" si="5"/>
        <v>170.55214723926383</v>
      </c>
      <c r="L78" s="140">
        <f>J78/I78*100</f>
        <v>99.738596491228066</v>
      </c>
    </row>
    <row r="79" spans="2:12" ht="20.100000000000001" customHeight="1" x14ac:dyDescent="0.3">
      <c r="B79" s="119"/>
      <c r="C79" s="119"/>
      <c r="D79" s="119">
        <v>383</v>
      </c>
      <c r="E79" s="119"/>
      <c r="F79" s="119" t="s">
        <v>106</v>
      </c>
      <c r="G79" s="141">
        <v>666.67</v>
      </c>
      <c r="H79" s="113"/>
      <c r="I79" s="113"/>
      <c r="J79" s="141">
        <f>J80</f>
        <v>1137.02</v>
      </c>
      <c r="K79" s="142">
        <f t="shared" si="5"/>
        <v>170.55214723926383</v>
      </c>
      <c r="L79" s="142"/>
    </row>
    <row r="80" spans="2:12" ht="20.100000000000001" customHeight="1" x14ac:dyDescent="0.3">
      <c r="B80" s="115"/>
      <c r="C80" s="119"/>
      <c r="D80" s="115"/>
      <c r="E80" s="115">
        <v>3835</v>
      </c>
      <c r="F80" s="115" t="s">
        <v>107</v>
      </c>
      <c r="G80" s="143">
        <v>666.67</v>
      </c>
      <c r="H80" s="116"/>
      <c r="I80" s="116"/>
      <c r="J80" s="143">
        <v>1137.02</v>
      </c>
      <c r="K80" s="144">
        <f t="shared" si="5"/>
        <v>170.55214723926383</v>
      </c>
      <c r="L80" s="144"/>
    </row>
    <row r="81" spans="2:12" ht="20.100000000000001" customHeight="1" x14ac:dyDescent="0.3">
      <c r="B81" s="132">
        <v>4</v>
      </c>
      <c r="C81" s="132"/>
      <c r="D81" s="132"/>
      <c r="E81" s="132"/>
      <c r="F81" s="133" t="s">
        <v>6</v>
      </c>
      <c r="G81" s="137">
        <v>51996.83</v>
      </c>
      <c r="H81" s="109">
        <f>H82</f>
        <v>52000</v>
      </c>
      <c r="I81" s="130">
        <f>I82</f>
        <v>52000</v>
      </c>
      <c r="J81" s="137">
        <f>J82</f>
        <v>51705.120000000003</v>
      </c>
      <c r="K81" s="138">
        <f t="shared" si="5"/>
        <v>99.438985030433585</v>
      </c>
      <c r="L81" s="229">
        <f>J81/I81*100</f>
        <v>99.432923076923089</v>
      </c>
    </row>
    <row r="82" spans="2:12" ht="20.100000000000001" customHeight="1" x14ac:dyDescent="0.3">
      <c r="B82" s="110"/>
      <c r="C82" s="110">
        <v>42</v>
      </c>
      <c r="D82" s="110"/>
      <c r="E82" s="110"/>
      <c r="F82" s="134" t="s">
        <v>186</v>
      </c>
      <c r="G82" s="139">
        <v>51996.83</v>
      </c>
      <c r="H82" s="183">
        <v>52000</v>
      </c>
      <c r="I82" s="184">
        <v>52000</v>
      </c>
      <c r="J82" s="139">
        <f>J83</f>
        <v>51705.120000000003</v>
      </c>
      <c r="K82" s="140">
        <f t="shared" si="5"/>
        <v>99.438985030433585</v>
      </c>
      <c r="L82" s="230">
        <f>J82/I82*100</f>
        <v>99.432923076923089</v>
      </c>
    </row>
    <row r="83" spans="2:12" ht="20.100000000000001" customHeight="1" x14ac:dyDescent="0.3">
      <c r="B83" s="112"/>
      <c r="C83" s="112"/>
      <c r="D83" s="119">
        <v>422</v>
      </c>
      <c r="E83" s="119"/>
      <c r="F83" s="119" t="s">
        <v>108</v>
      </c>
      <c r="G83" s="141">
        <v>51996.83</v>
      </c>
      <c r="H83" s="113"/>
      <c r="I83" s="222"/>
      <c r="J83" s="141">
        <f>SUM(J84:J86)</f>
        <v>51705.120000000003</v>
      </c>
      <c r="K83" s="142">
        <f>J83/G83*100</f>
        <v>99.438985030433585</v>
      </c>
      <c r="L83" s="142"/>
    </row>
    <row r="84" spans="2:12" ht="20.100000000000001" customHeight="1" x14ac:dyDescent="0.3">
      <c r="B84" s="122"/>
      <c r="C84" s="122"/>
      <c r="D84" s="115"/>
      <c r="E84" s="115">
        <v>4221</v>
      </c>
      <c r="F84" s="115" t="s">
        <v>109</v>
      </c>
      <c r="G84" s="143">
        <v>12707.64</v>
      </c>
      <c r="H84" s="116"/>
      <c r="I84" s="214"/>
      <c r="J84" s="143">
        <v>11091.81</v>
      </c>
      <c r="K84" s="144">
        <f t="shared" si="5"/>
        <v>87.284578411097584</v>
      </c>
      <c r="L84" s="144"/>
    </row>
    <row r="85" spans="2:12" ht="20.100000000000001" customHeight="1" x14ac:dyDescent="0.3">
      <c r="B85" s="122"/>
      <c r="C85" s="122"/>
      <c r="D85" s="115"/>
      <c r="E85" s="115">
        <v>4223</v>
      </c>
      <c r="F85" s="115" t="s">
        <v>204</v>
      </c>
      <c r="G85" s="143">
        <v>0</v>
      </c>
      <c r="H85" s="116"/>
      <c r="I85" s="214"/>
      <c r="J85" s="143">
        <v>21100.240000000002</v>
      </c>
      <c r="K85" s="144">
        <v>0</v>
      </c>
      <c r="L85" s="144"/>
    </row>
    <row r="86" spans="2:12" ht="20.100000000000001" customHeight="1" x14ac:dyDescent="0.3">
      <c r="B86" s="122"/>
      <c r="C86" s="122"/>
      <c r="D86" s="115"/>
      <c r="E86" s="115">
        <v>4227</v>
      </c>
      <c r="F86" s="115" t="s">
        <v>110</v>
      </c>
      <c r="G86" s="143">
        <v>39289.19</v>
      </c>
      <c r="H86" s="116"/>
      <c r="I86" s="214"/>
      <c r="J86" s="143">
        <v>19513.07</v>
      </c>
      <c r="K86" s="144">
        <f t="shared" si="5"/>
        <v>49.665238708153566</v>
      </c>
      <c r="L86" s="144"/>
    </row>
  </sheetData>
  <mergeCells count="7">
    <mergeCell ref="B7:F7"/>
    <mergeCell ref="B8:F8"/>
    <mergeCell ref="B31:F31"/>
    <mergeCell ref="B32:F32"/>
    <mergeCell ref="B2:L2"/>
    <mergeCell ref="B4:L4"/>
    <mergeCell ref="B5:L5"/>
  </mergeCells>
  <pageMargins left="0.7" right="0.7" top="0.75" bottom="0.75" header="0.3" footer="0.3"/>
  <pageSetup paperSize="9" scale="58" fitToHeight="0" orientation="portrait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2"/>
  <sheetViews>
    <sheetView topLeftCell="A7" zoomScale="130" zoomScaleNormal="130" workbookViewId="0">
      <selection activeCell="D12" sqref="D12"/>
    </sheetView>
  </sheetViews>
  <sheetFormatPr defaultRowHeight="14.4" x14ac:dyDescent="0.3"/>
  <cols>
    <col min="2" max="2" width="39.44140625" customWidth="1"/>
    <col min="3" max="6" width="15.6640625" customWidth="1"/>
    <col min="7" max="8" width="9.6640625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268" t="s">
        <v>36</v>
      </c>
      <c r="C2" s="268"/>
      <c r="D2" s="268"/>
      <c r="E2" s="268"/>
      <c r="F2" s="268"/>
      <c r="G2" s="268"/>
      <c r="H2" s="268"/>
    </row>
    <row r="3" spans="2:8" ht="12.75" customHeight="1" x14ac:dyDescent="0.3">
      <c r="B3" s="2"/>
      <c r="C3" s="2"/>
      <c r="D3" s="2"/>
      <c r="E3" s="2"/>
      <c r="F3" s="3"/>
      <c r="G3" s="3"/>
      <c r="H3" s="3"/>
    </row>
    <row r="4" spans="2:8" ht="49.5" customHeight="1" x14ac:dyDescent="0.3">
      <c r="B4" s="106" t="s">
        <v>7</v>
      </c>
      <c r="C4" s="106" t="s">
        <v>199</v>
      </c>
      <c r="D4" s="106" t="s">
        <v>191</v>
      </c>
      <c r="E4" s="106" t="s">
        <v>193</v>
      </c>
      <c r="F4" s="106" t="s">
        <v>198</v>
      </c>
      <c r="G4" s="106" t="s">
        <v>17</v>
      </c>
      <c r="H4" s="106" t="s">
        <v>17</v>
      </c>
    </row>
    <row r="5" spans="2:8" ht="12.9" customHeight="1" x14ac:dyDescent="0.3">
      <c r="B5" s="106">
        <v>1</v>
      </c>
      <c r="C5" s="106">
        <v>2</v>
      </c>
      <c r="D5" s="106">
        <v>3</v>
      </c>
      <c r="E5" s="106">
        <v>4</v>
      </c>
      <c r="F5" s="106">
        <v>5</v>
      </c>
      <c r="G5" s="106" t="s">
        <v>19</v>
      </c>
      <c r="H5" s="106" t="s">
        <v>20</v>
      </c>
    </row>
    <row r="6" spans="2:8" ht="18" customHeight="1" x14ac:dyDescent="0.3">
      <c r="B6" s="110" t="s">
        <v>35</v>
      </c>
      <c r="C6" s="139">
        <f>SUM(C7:C12)</f>
        <v>2709607.1300000004</v>
      </c>
      <c r="D6" s="124">
        <f>SUM(D7:D12)</f>
        <v>3767781.4499999997</v>
      </c>
      <c r="E6" s="111">
        <f>SUM(E7:E12)</f>
        <v>3738261.4499999997</v>
      </c>
      <c r="F6" s="171">
        <f>SUM(F7:F12)</f>
        <v>3556377.9400000004</v>
      </c>
      <c r="G6" s="164">
        <f t="shared" ref="G6:G11" si="0">F6/C6*100</f>
        <v>131.25068577746177</v>
      </c>
      <c r="H6" s="235">
        <f t="shared" ref="H6:H10" si="1">F6/E6*100</f>
        <v>95.134542823375838</v>
      </c>
    </row>
    <row r="7" spans="2:8" ht="18" customHeight="1" x14ac:dyDescent="0.3">
      <c r="B7" s="122" t="s">
        <v>155</v>
      </c>
      <c r="C7" s="210">
        <v>2247877.94</v>
      </c>
      <c r="D7" s="123">
        <v>3232643.13</v>
      </c>
      <c r="E7" s="116">
        <v>3203123.13</v>
      </c>
      <c r="F7" s="172">
        <v>3054812.66</v>
      </c>
      <c r="G7" s="168">
        <f t="shared" si="0"/>
        <v>135.89762173652545</v>
      </c>
      <c r="H7" s="238">
        <f t="shared" si="1"/>
        <v>95.369816770047194</v>
      </c>
    </row>
    <row r="8" spans="2:8" ht="18" customHeight="1" x14ac:dyDescent="0.3">
      <c r="B8" s="122" t="s">
        <v>156</v>
      </c>
      <c r="C8" s="143">
        <v>511.08</v>
      </c>
      <c r="D8" s="123">
        <v>1500</v>
      </c>
      <c r="E8" s="116">
        <v>1500</v>
      </c>
      <c r="F8" s="173">
        <v>1147.22</v>
      </c>
      <c r="G8" s="168">
        <f t="shared" si="0"/>
        <v>224.46975033262896</v>
      </c>
      <c r="H8" s="168">
        <f t="shared" si="1"/>
        <v>76.481333333333339</v>
      </c>
    </row>
    <row r="9" spans="2:8" ht="18" customHeight="1" x14ac:dyDescent="0.3">
      <c r="B9" s="122" t="s">
        <v>167</v>
      </c>
      <c r="C9" s="143">
        <v>441401.91</v>
      </c>
      <c r="D9" s="123">
        <v>520000</v>
      </c>
      <c r="E9" s="116">
        <v>520000</v>
      </c>
      <c r="F9" s="173">
        <v>494926.56</v>
      </c>
      <c r="G9" s="168">
        <f t="shared" si="0"/>
        <v>112.12605763305375</v>
      </c>
      <c r="H9" s="168">
        <f t="shared" si="1"/>
        <v>95.178184615384623</v>
      </c>
    </row>
    <row r="10" spans="2:8" ht="18" customHeight="1" x14ac:dyDescent="0.3">
      <c r="B10" s="122" t="s">
        <v>157</v>
      </c>
      <c r="C10" s="143">
        <v>17632.2</v>
      </c>
      <c r="D10" s="123">
        <v>6300</v>
      </c>
      <c r="E10" s="116">
        <v>6300</v>
      </c>
      <c r="F10" s="173">
        <v>5491.5</v>
      </c>
      <c r="G10" s="168">
        <f t="shared" si="0"/>
        <v>31.144723857488003</v>
      </c>
      <c r="H10" s="168">
        <f t="shared" si="1"/>
        <v>87.166666666666671</v>
      </c>
    </row>
    <row r="11" spans="2:8" ht="18" customHeight="1" x14ac:dyDescent="0.3">
      <c r="B11" s="122" t="s">
        <v>206</v>
      </c>
      <c r="C11" s="143">
        <v>2184</v>
      </c>
      <c r="D11" s="123">
        <v>0</v>
      </c>
      <c r="E11" s="116">
        <v>0</v>
      </c>
      <c r="F11" s="173">
        <v>0</v>
      </c>
      <c r="G11" s="168">
        <f t="shared" si="0"/>
        <v>0</v>
      </c>
      <c r="H11" s="168">
        <v>0</v>
      </c>
    </row>
    <row r="12" spans="2:8" ht="19.8" customHeight="1" x14ac:dyDescent="0.3">
      <c r="B12" s="122" t="s">
        <v>205</v>
      </c>
      <c r="C12" s="143">
        <v>0</v>
      </c>
      <c r="D12" s="123">
        <v>7338.32</v>
      </c>
      <c r="E12" s="116">
        <v>7338.32</v>
      </c>
      <c r="F12" s="173">
        <v>0</v>
      </c>
      <c r="G12" s="168">
        <v>0</v>
      </c>
      <c r="H12" s="168">
        <v>0</v>
      </c>
    </row>
    <row r="13" spans="2:8" ht="18" customHeight="1" x14ac:dyDescent="0.3">
      <c r="B13" s="122"/>
      <c r="C13" s="116"/>
      <c r="D13" s="114"/>
      <c r="E13" s="114"/>
      <c r="F13" s="173"/>
      <c r="G13" s="169"/>
      <c r="H13" s="169"/>
    </row>
    <row r="14" spans="2:8" ht="18" customHeight="1" x14ac:dyDescent="0.3">
      <c r="B14" s="110" t="s">
        <v>34</v>
      </c>
      <c r="C14" s="139">
        <f>SUM(C15:C21)</f>
        <v>2844935.58</v>
      </c>
      <c r="D14" s="184">
        <f>SUM(D15:D21)</f>
        <v>3767781.4499999997</v>
      </c>
      <c r="E14" s="183">
        <f>SUM(E15:E21)</f>
        <v>3738261.4499999997</v>
      </c>
      <c r="F14" s="171">
        <f>SUM(F15:F21)</f>
        <v>3508092.16</v>
      </c>
      <c r="G14" s="164">
        <f>F14/C14*100</f>
        <v>123.3100736853943</v>
      </c>
      <c r="H14" s="235">
        <f t="shared" ref="H14:H19" si="2">F14/E14*100</f>
        <v>93.842878753170154</v>
      </c>
    </row>
    <row r="15" spans="2:8" ht="18" customHeight="1" x14ac:dyDescent="0.3">
      <c r="B15" s="122" t="s">
        <v>158</v>
      </c>
      <c r="C15" s="210">
        <v>2248031.0699999998</v>
      </c>
      <c r="D15" s="185">
        <v>3132643.13</v>
      </c>
      <c r="E15" s="223">
        <v>3103123.13</v>
      </c>
      <c r="F15" s="210">
        <v>2902284.48</v>
      </c>
      <c r="G15" s="168">
        <f>F15/C15*100</f>
        <v>129.10339713409743</v>
      </c>
      <c r="H15" s="238">
        <f t="shared" si="2"/>
        <v>93.527854307218547</v>
      </c>
    </row>
    <row r="16" spans="2:8" ht="18" customHeight="1" x14ac:dyDescent="0.3">
      <c r="B16" s="122" t="s">
        <v>159</v>
      </c>
      <c r="C16" s="210">
        <v>511.08</v>
      </c>
      <c r="D16" s="185">
        <v>1500</v>
      </c>
      <c r="E16" s="223">
        <v>1500</v>
      </c>
      <c r="F16" s="172">
        <v>1147.22</v>
      </c>
      <c r="G16" s="168">
        <f>F16/C16*100</f>
        <v>224.46975033262896</v>
      </c>
      <c r="H16" s="168">
        <f t="shared" si="2"/>
        <v>76.481333333333339</v>
      </c>
    </row>
    <row r="17" spans="2:8" ht="18" customHeight="1" x14ac:dyDescent="0.3">
      <c r="B17" s="122" t="s">
        <v>168</v>
      </c>
      <c r="C17" s="143">
        <v>434063.59</v>
      </c>
      <c r="D17" s="185">
        <v>520000</v>
      </c>
      <c r="E17" s="223">
        <v>520000</v>
      </c>
      <c r="F17" s="173">
        <v>494926.56</v>
      </c>
      <c r="G17" s="168">
        <f>F17/C17*100</f>
        <v>114.02167134082819</v>
      </c>
      <c r="H17" s="168">
        <f t="shared" si="2"/>
        <v>95.178184615384623</v>
      </c>
    </row>
    <row r="18" spans="2:8" ht="18" customHeight="1" x14ac:dyDescent="0.3">
      <c r="B18" s="122" t="s">
        <v>160</v>
      </c>
      <c r="C18" s="143">
        <v>17632.2</v>
      </c>
      <c r="D18" s="185">
        <v>6300</v>
      </c>
      <c r="E18" s="223">
        <v>6300</v>
      </c>
      <c r="F18" s="173">
        <v>5491.5</v>
      </c>
      <c r="G18" s="168">
        <f>F18/C18*100</f>
        <v>31.144723857488003</v>
      </c>
      <c r="H18" s="168">
        <f t="shared" si="2"/>
        <v>87.166666666666671</v>
      </c>
    </row>
    <row r="19" spans="2:8" ht="18" customHeight="1" x14ac:dyDescent="0.3">
      <c r="B19" s="122" t="s">
        <v>187</v>
      </c>
      <c r="C19" s="210">
        <v>140000</v>
      </c>
      <c r="D19" s="185">
        <v>100000</v>
      </c>
      <c r="E19" s="223">
        <v>100000</v>
      </c>
      <c r="F19" s="172">
        <v>96904.08</v>
      </c>
      <c r="G19" s="168">
        <v>0</v>
      </c>
      <c r="H19" s="168">
        <f t="shared" si="2"/>
        <v>96.904080000000008</v>
      </c>
    </row>
    <row r="20" spans="2:8" ht="18" customHeight="1" x14ac:dyDescent="0.3">
      <c r="B20" s="122" t="s">
        <v>161</v>
      </c>
      <c r="C20" s="210">
        <v>2184</v>
      </c>
      <c r="D20" s="185">
        <v>0</v>
      </c>
      <c r="E20" s="223">
        <v>0</v>
      </c>
      <c r="F20" s="172">
        <v>0</v>
      </c>
      <c r="G20" s="168">
        <v>0</v>
      </c>
      <c r="H20" s="168">
        <v>0</v>
      </c>
    </row>
    <row r="21" spans="2:8" ht="18" customHeight="1" x14ac:dyDescent="0.3">
      <c r="B21" s="166" t="s">
        <v>207</v>
      </c>
      <c r="C21" s="143">
        <v>2513.64</v>
      </c>
      <c r="D21" s="123">
        <v>7338.32</v>
      </c>
      <c r="E21" s="223">
        <v>7338.32</v>
      </c>
      <c r="F21" s="173">
        <v>7338.32</v>
      </c>
      <c r="G21" s="170">
        <f>F21/C21*100</f>
        <v>291.93997549370636</v>
      </c>
      <c r="H21" s="170">
        <f>F21/E21*100</f>
        <v>100</v>
      </c>
    </row>
    <row r="22" spans="2:8" ht="14.1" customHeight="1" x14ac:dyDescent="0.3"/>
  </sheetData>
  <mergeCells count="1">
    <mergeCell ref="B2:H2"/>
  </mergeCells>
  <pageMargins left="0.7" right="0.7" top="0.75" bottom="0.75" header="0.3" footer="0.3"/>
  <pageSetup paperSize="9" scale="66" fitToHeight="0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>
      <selection activeCell="H9" sqref="H9"/>
    </sheetView>
  </sheetViews>
  <sheetFormatPr defaultRowHeight="14.4" x14ac:dyDescent="0.3"/>
  <cols>
    <col min="2" max="2" width="37.6640625" customWidth="1"/>
    <col min="3" max="6" width="16.6640625" customWidth="1"/>
    <col min="7" max="8" width="9.6640625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268" t="s">
        <v>45</v>
      </c>
      <c r="C2" s="268"/>
      <c r="D2" s="268"/>
      <c r="E2" s="268"/>
      <c r="F2" s="268"/>
      <c r="G2" s="268"/>
      <c r="H2" s="268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45" customHeight="1" x14ac:dyDescent="0.3">
      <c r="B4" s="106" t="s">
        <v>7</v>
      </c>
      <c r="C4" s="106" t="s">
        <v>201</v>
      </c>
      <c r="D4" s="106" t="s">
        <v>192</v>
      </c>
      <c r="E4" s="106" t="s">
        <v>193</v>
      </c>
      <c r="F4" s="106" t="s">
        <v>202</v>
      </c>
      <c r="G4" s="106" t="s">
        <v>17</v>
      </c>
      <c r="H4" s="106" t="s">
        <v>17</v>
      </c>
    </row>
    <row r="5" spans="2:8" x14ac:dyDescent="0.3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19</v>
      </c>
      <c r="H5" s="31" t="s">
        <v>20</v>
      </c>
    </row>
    <row r="6" spans="2:8" ht="20.100000000000001" customHeight="1" x14ac:dyDescent="0.3">
      <c r="B6" s="150" t="s">
        <v>34</v>
      </c>
      <c r="C6" s="211">
        <v>2844935.58</v>
      </c>
      <c r="D6" s="186">
        <f>D7</f>
        <v>3627628.32</v>
      </c>
      <c r="E6" s="239">
        <f>E7</f>
        <v>3598108.32</v>
      </c>
      <c r="F6" s="177">
        <f>F7</f>
        <v>3508092.16</v>
      </c>
      <c r="G6" s="174">
        <f>F6/C6*100</f>
        <v>123.3100736853943</v>
      </c>
      <c r="H6" s="240">
        <f>F6/E6*100</f>
        <v>97.49823651779333</v>
      </c>
    </row>
    <row r="7" spans="2:8" ht="20.100000000000001" customHeight="1" x14ac:dyDescent="0.3">
      <c r="B7" s="150" t="s">
        <v>145</v>
      </c>
      <c r="C7" s="211">
        <v>2844935.58</v>
      </c>
      <c r="D7" s="186">
        <f>D8+D9</f>
        <v>3627628.32</v>
      </c>
      <c r="E7" s="239">
        <f>E8+E9</f>
        <v>3598108.32</v>
      </c>
      <c r="F7" s="177">
        <f>F8+F9</f>
        <v>3508092.16</v>
      </c>
      <c r="G7" s="174">
        <f>F7/C7*100</f>
        <v>123.3100736853943</v>
      </c>
      <c r="H7" s="240">
        <f>F7/E7*100</f>
        <v>97.49823651779333</v>
      </c>
    </row>
    <row r="8" spans="2:8" ht="20.100000000000001" customHeight="1" x14ac:dyDescent="0.3">
      <c r="B8" s="155" t="s">
        <v>146</v>
      </c>
      <c r="C8" s="212">
        <v>2731661.51</v>
      </c>
      <c r="D8" s="187">
        <v>3484628.32</v>
      </c>
      <c r="E8" s="224">
        <v>3455108.32</v>
      </c>
      <c r="F8" s="178">
        <v>3376612.33</v>
      </c>
      <c r="G8" s="165">
        <f>F8/C8*100</f>
        <v>123.61020271505016</v>
      </c>
      <c r="H8" s="241">
        <f>F8/E8*100</f>
        <v>97.728117826418838</v>
      </c>
    </row>
    <row r="9" spans="2:8" ht="20.100000000000001" customHeight="1" x14ac:dyDescent="0.3">
      <c r="B9" s="156" t="s">
        <v>147</v>
      </c>
      <c r="C9" s="212">
        <v>113274.07</v>
      </c>
      <c r="D9" s="187">
        <v>143000</v>
      </c>
      <c r="E9" s="224">
        <v>143000</v>
      </c>
      <c r="F9" s="178">
        <v>131479.82999999999</v>
      </c>
      <c r="G9" s="165">
        <f>F9/C9*100</f>
        <v>116.07231028248563</v>
      </c>
      <c r="H9" s="165">
        <f>F9/E9*100</f>
        <v>91.943937062937053</v>
      </c>
    </row>
    <row r="10" spans="2:8" ht="15.6" x14ac:dyDescent="0.3">
      <c r="B10" s="153"/>
      <c r="C10" s="151"/>
      <c r="D10" s="152"/>
      <c r="E10" s="152"/>
      <c r="F10" s="154"/>
      <c r="G10" s="175"/>
      <c r="H10" s="176"/>
    </row>
  </sheetData>
  <mergeCells count="1">
    <mergeCell ref="B2:H2"/>
  </mergeCells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K8" sqref="K8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3">
      <c r="B2" s="268" t="s">
        <v>61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2:12" ht="15.75" customHeight="1" x14ac:dyDescent="0.3">
      <c r="B3" s="268" t="s">
        <v>37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</row>
    <row r="4" spans="2:12" ht="17.399999999999999" x14ac:dyDescent="0.3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3">
      <c r="B5" s="311" t="s">
        <v>7</v>
      </c>
      <c r="C5" s="312"/>
      <c r="D5" s="312"/>
      <c r="E5" s="312"/>
      <c r="F5" s="313"/>
      <c r="G5" s="32" t="s">
        <v>64</v>
      </c>
      <c r="H5" s="30" t="s">
        <v>65</v>
      </c>
      <c r="I5" s="32" t="s">
        <v>66</v>
      </c>
      <c r="J5" s="32" t="s">
        <v>67</v>
      </c>
      <c r="K5" s="32" t="s">
        <v>17</v>
      </c>
      <c r="L5" s="32" t="s">
        <v>46</v>
      </c>
    </row>
    <row r="6" spans="2:12" x14ac:dyDescent="0.3">
      <c r="B6" s="311">
        <v>1</v>
      </c>
      <c r="C6" s="312"/>
      <c r="D6" s="312"/>
      <c r="E6" s="312"/>
      <c r="F6" s="313"/>
      <c r="G6" s="32">
        <v>2</v>
      </c>
      <c r="H6" s="32">
        <v>3</v>
      </c>
      <c r="I6" s="32">
        <v>4</v>
      </c>
      <c r="J6" s="32">
        <v>5</v>
      </c>
      <c r="K6" s="32" t="s">
        <v>19</v>
      </c>
      <c r="L6" s="32" t="s">
        <v>20</v>
      </c>
    </row>
    <row r="7" spans="2:12" ht="26.4" x14ac:dyDescent="0.3">
      <c r="B7" s="6">
        <v>8</v>
      </c>
      <c r="C7" s="6"/>
      <c r="D7" s="6"/>
      <c r="E7" s="6"/>
      <c r="F7" s="6" t="s">
        <v>9</v>
      </c>
      <c r="G7" s="4"/>
      <c r="H7" s="4"/>
      <c r="I7" s="4"/>
      <c r="J7" s="22"/>
      <c r="K7" s="22"/>
      <c r="L7" s="22"/>
    </row>
    <row r="8" spans="2:12" x14ac:dyDescent="0.3">
      <c r="B8" s="6"/>
      <c r="C8" s="10">
        <v>84</v>
      </c>
      <c r="D8" s="10"/>
      <c r="E8" s="10"/>
      <c r="F8" s="10" t="s">
        <v>14</v>
      </c>
      <c r="G8" s="4"/>
      <c r="H8" s="4"/>
      <c r="I8" s="4"/>
      <c r="J8" s="22"/>
      <c r="K8" s="22"/>
      <c r="L8" s="22"/>
    </row>
    <row r="9" spans="2:12" ht="52.8" x14ac:dyDescent="0.3">
      <c r="B9" s="7"/>
      <c r="C9" s="7"/>
      <c r="D9" s="7">
        <v>841</v>
      </c>
      <c r="E9" s="7"/>
      <c r="F9" s="23" t="s">
        <v>38</v>
      </c>
      <c r="G9" s="4"/>
      <c r="H9" s="4"/>
      <c r="I9" s="4"/>
      <c r="J9" s="22"/>
      <c r="K9" s="22"/>
      <c r="L9" s="22"/>
    </row>
    <row r="10" spans="2:12" ht="26.4" x14ac:dyDescent="0.3">
      <c r="B10" s="7"/>
      <c r="C10" s="7"/>
      <c r="D10" s="7"/>
      <c r="E10" s="7">
        <v>8413</v>
      </c>
      <c r="F10" s="23" t="s">
        <v>39</v>
      </c>
      <c r="G10" s="4"/>
      <c r="H10" s="4"/>
      <c r="I10" s="4"/>
      <c r="J10" s="22"/>
      <c r="K10" s="22"/>
      <c r="L10" s="22"/>
    </row>
    <row r="11" spans="2:12" x14ac:dyDescent="0.3">
      <c r="B11" s="7"/>
      <c r="C11" s="7"/>
      <c r="D11" s="7"/>
      <c r="E11" s="8" t="s">
        <v>22</v>
      </c>
      <c r="F11" s="12"/>
      <c r="G11" s="4"/>
      <c r="H11" s="4"/>
      <c r="I11" s="4"/>
      <c r="J11" s="22"/>
      <c r="K11" s="22"/>
      <c r="L11" s="22"/>
    </row>
    <row r="12" spans="2:12" ht="26.4" x14ac:dyDescent="0.3">
      <c r="B12" s="9">
        <v>5</v>
      </c>
      <c r="C12" s="9"/>
      <c r="D12" s="9"/>
      <c r="E12" s="9"/>
      <c r="F12" s="17" t="s">
        <v>10</v>
      </c>
      <c r="G12" s="4"/>
      <c r="H12" s="4"/>
      <c r="I12" s="4"/>
      <c r="J12" s="22"/>
      <c r="K12" s="22"/>
      <c r="L12" s="22"/>
    </row>
    <row r="13" spans="2:12" ht="26.4" x14ac:dyDescent="0.3">
      <c r="B13" s="10"/>
      <c r="C13" s="10">
        <v>54</v>
      </c>
      <c r="D13" s="10"/>
      <c r="E13" s="10"/>
      <c r="F13" s="18" t="s">
        <v>15</v>
      </c>
      <c r="G13" s="4"/>
      <c r="H13" s="4"/>
      <c r="I13" s="5"/>
      <c r="J13" s="22"/>
      <c r="K13" s="22"/>
      <c r="L13" s="22"/>
    </row>
    <row r="14" spans="2:12" ht="66" x14ac:dyDescent="0.3">
      <c r="B14" s="10"/>
      <c r="C14" s="10"/>
      <c r="D14" s="10">
        <v>541</v>
      </c>
      <c r="E14" s="23"/>
      <c r="F14" s="23" t="s">
        <v>40</v>
      </c>
      <c r="G14" s="4"/>
      <c r="H14" s="4"/>
      <c r="I14" s="5"/>
      <c r="J14" s="22"/>
      <c r="K14" s="22"/>
      <c r="L14" s="22"/>
    </row>
    <row r="15" spans="2:12" ht="39.6" x14ac:dyDescent="0.3">
      <c r="B15" s="10"/>
      <c r="C15" s="10"/>
      <c r="D15" s="10"/>
      <c r="E15" s="23">
        <v>5413</v>
      </c>
      <c r="F15" s="23" t="s">
        <v>41</v>
      </c>
      <c r="G15" s="4"/>
      <c r="H15" s="4"/>
      <c r="I15" s="5"/>
      <c r="J15" s="22"/>
      <c r="K15" s="22"/>
      <c r="L15" s="22"/>
    </row>
    <row r="16" spans="2:12" x14ac:dyDescent="0.3">
      <c r="B16" s="11" t="s">
        <v>16</v>
      </c>
      <c r="C16" s="9"/>
      <c r="D16" s="9"/>
      <c r="E16" s="9"/>
      <c r="F16" s="17" t="s">
        <v>22</v>
      </c>
      <c r="G16" s="4"/>
      <c r="H16" s="4"/>
      <c r="I16" s="4"/>
      <c r="J16" s="22"/>
      <c r="K16" s="22"/>
      <c r="L16" s="22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F28C9-A797-44DB-83C7-85F0E3B8DE7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workbookViewId="0">
      <selection activeCell="F12" sqref="F12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268" t="s">
        <v>42</v>
      </c>
      <c r="C2" s="268"/>
      <c r="D2" s="268"/>
      <c r="E2" s="268"/>
      <c r="F2" s="268"/>
      <c r="G2" s="268"/>
      <c r="H2" s="268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26.4" x14ac:dyDescent="0.3">
      <c r="B4" s="30" t="s">
        <v>7</v>
      </c>
      <c r="C4" s="30" t="s">
        <v>68</v>
      </c>
      <c r="D4" s="30" t="s">
        <v>65</v>
      </c>
      <c r="E4" s="30" t="s">
        <v>66</v>
      </c>
      <c r="F4" s="30" t="s">
        <v>67</v>
      </c>
      <c r="G4" s="30" t="s">
        <v>17</v>
      </c>
      <c r="H4" s="30" t="s">
        <v>46</v>
      </c>
    </row>
    <row r="5" spans="2:8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19</v>
      </c>
      <c r="H5" s="30" t="s">
        <v>20</v>
      </c>
    </row>
    <row r="6" spans="2:8" x14ac:dyDescent="0.3">
      <c r="B6" s="6" t="s">
        <v>43</v>
      </c>
      <c r="C6" s="4"/>
      <c r="D6" s="4"/>
      <c r="E6" s="5"/>
      <c r="F6" s="22"/>
      <c r="G6" s="22"/>
      <c r="H6" s="22"/>
    </row>
    <row r="7" spans="2:8" x14ac:dyDescent="0.3">
      <c r="B7" s="6" t="s">
        <v>33</v>
      </c>
      <c r="C7" s="4"/>
      <c r="D7" s="4"/>
      <c r="E7" s="4"/>
      <c r="F7" s="22"/>
      <c r="G7" s="22"/>
      <c r="H7" s="22"/>
    </row>
    <row r="8" spans="2:8" x14ac:dyDescent="0.3">
      <c r="B8" s="26" t="s">
        <v>32</v>
      </c>
      <c r="C8" s="4"/>
      <c r="D8" s="4"/>
      <c r="E8" s="4"/>
      <c r="F8" s="22"/>
      <c r="G8" s="22"/>
      <c r="H8" s="22"/>
    </row>
    <row r="9" spans="2:8" x14ac:dyDescent="0.3">
      <c r="B9" s="25" t="s">
        <v>31</v>
      </c>
      <c r="C9" s="4"/>
      <c r="D9" s="4"/>
      <c r="E9" s="4"/>
      <c r="F9" s="22"/>
      <c r="G9" s="22"/>
      <c r="H9" s="22"/>
    </row>
    <row r="10" spans="2:8" x14ac:dyDescent="0.3">
      <c r="B10" s="25" t="s">
        <v>22</v>
      </c>
      <c r="C10" s="4"/>
      <c r="D10" s="4"/>
      <c r="E10" s="4"/>
      <c r="F10" s="22"/>
      <c r="G10" s="22"/>
      <c r="H10" s="22"/>
    </row>
    <row r="11" spans="2:8" x14ac:dyDescent="0.3">
      <c r="B11" s="6" t="s">
        <v>30</v>
      </c>
      <c r="C11" s="4"/>
      <c r="D11" s="4"/>
      <c r="E11" s="5"/>
      <c r="F11" s="22"/>
      <c r="G11" s="22"/>
      <c r="H11" s="22"/>
    </row>
    <row r="12" spans="2:8" x14ac:dyDescent="0.3">
      <c r="B12" s="24" t="s">
        <v>29</v>
      </c>
      <c r="C12" s="4"/>
      <c r="D12" s="4"/>
      <c r="E12" s="5"/>
      <c r="F12" s="22"/>
      <c r="G12" s="22"/>
      <c r="H12" s="22"/>
    </row>
    <row r="13" spans="2:8" x14ac:dyDescent="0.3">
      <c r="B13" s="6" t="s">
        <v>28</v>
      </c>
      <c r="C13" s="4"/>
      <c r="D13" s="4"/>
      <c r="E13" s="5"/>
      <c r="F13" s="22"/>
      <c r="G13" s="22"/>
      <c r="H13" s="22"/>
    </row>
    <row r="14" spans="2:8" x14ac:dyDescent="0.3">
      <c r="B14" s="24" t="s">
        <v>27</v>
      </c>
      <c r="C14" s="4"/>
      <c r="D14" s="4"/>
      <c r="E14" s="5"/>
      <c r="F14" s="22"/>
      <c r="G14" s="22"/>
      <c r="H14" s="22"/>
    </row>
    <row r="15" spans="2:8" x14ac:dyDescent="0.3">
      <c r="B15" s="10" t="s">
        <v>16</v>
      </c>
      <c r="C15" s="4"/>
      <c r="D15" s="4"/>
      <c r="E15" s="5"/>
      <c r="F15" s="22"/>
      <c r="G15" s="22"/>
      <c r="H15" s="22"/>
    </row>
    <row r="16" spans="2:8" x14ac:dyDescent="0.3">
      <c r="B16" s="24"/>
      <c r="C16" s="4"/>
      <c r="D16" s="4"/>
      <c r="E16" s="5"/>
      <c r="F16" s="22"/>
      <c r="G16" s="22"/>
      <c r="H16" s="22"/>
    </row>
    <row r="17" spans="2:8" ht="15.75" customHeight="1" x14ac:dyDescent="0.3">
      <c r="B17" s="6" t="s">
        <v>44</v>
      </c>
      <c r="C17" s="4"/>
      <c r="D17" s="4"/>
      <c r="E17" s="5"/>
      <c r="F17" s="22"/>
      <c r="G17" s="22"/>
      <c r="H17" s="22"/>
    </row>
    <row r="18" spans="2:8" ht="15.75" customHeight="1" x14ac:dyDescent="0.3">
      <c r="B18" s="6" t="s">
        <v>33</v>
      </c>
      <c r="C18" s="4"/>
      <c r="D18" s="4"/>
      <c r="E18" s="4"/>
      <c r="F18" s="22"/>
      <c r="G18" s="22"/>
      <c r="H18" s="22"/>
    </row>
    <row r="19" spans="2:8" x14ac:dyDescent="0.3">
      <c r="B19" s="26" t="s">
        <v>32</v>
      </c>
      <c r="C19" s="4"/>
      <c r="D19" s="4"/>
      <c r="E19" s="4"/>
      <c r="F19" s="22"/>
      <c r="G19" s="22"/>
      <c r="H19" s="22"/>
    </row>
    <row r="20" spans="2:8" x14ac:dyDescent="0.3">
      <c r="B20" s="25" t="s">
        <v>31</v>
      </c>
      <c r="C20" s="4"/>
      <c r="D20" s="4"/>
      <c r="E20" s="4"/>
      <c r="F20" s="22"/>
      <c r="G20" s="22"/>
      <c r="H20" s="22"/>
    </row>
    <row r="21" spans="2:8" x14ac:dyDescent="0.3">
      <c r="B21" s="25" t="s">
        <v>22</v>
      </c>
      <c r="C21" s="4"/>
      <c r="D21" s="4"/>
      <c r="E21" s="4"/>
      <c r="F21" s="22"/>
      <c r="G21" s="22"/>
      <c r="H21" s="22"/>
    </row>
    <row r="22" spans="2:8" x14ac:dyDescent="0.3">
      <c r="B22" s="6" t="s">
        <v>30</v>
      </c>
      <c r="C22" s="4"/>
      <c r="D22" s="4"/>
      <c r="E22" s="5"/>
      <c r="F22" s="22"/>
      <c r="G22" s="22"/>
      <c r="H22" s="22"/>
    </row>
    <row r="23" spans="2:8" x14ac:dyDescent="0.3">
      <c r="B23" s="24" t="s">
        <v>29</v>
      </c>
      <c r="C23" s="4"/>
      <c r="D23" s="4"/>
      <c r="E23" s="5"/>
      <c r="F23" s="22"/>
      <c r="G23" s="22"/>
      <c r="H23" s="22"/>
    </row>
    <row r="24" spans="2:8" x14ac:dyDescent="0.3">
      <c r="B24" s="6" t="s">
        <v>28</v>
      </c>
      <c r="C24" s="4"/>
      <c r="D24" s="4"/>
      <c r="E24" s="5"/>
      <c r="F24" s="22"/>
      <c r="G24" s="22"/>
      <c r="H24" s="22"/>
    </row>
    <row r="25" spans="2:8" x14ac:dyDescent="0.3">
      <c r="B25" s="24" t="s">
        <v>27</v>
      </c>
      <c r="C25" s="4"/>
      <c r="D25" s="4"/>
      <c r="E25" s="5"/>
      <c r="F25" s="22"/>
      <c r="G25" s="22"/>
      <c r="H25" s="22"/>
    </row>
    <row r="26" spans="2:8" x14ac:dyDescent="0.3">
      <c r="B26" s="10" t="s">
        <v>16</v>
      </c>
      <c r="C26" s="4"/>
      <c r="D26" s="4"/>
      <c r="E26" s="5"/>
      <c r="F26" s="22"/>
      <c r="G26" s="22"/>
      <c r="H26" s="22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103"/>
  <sheetViews>
    <sheetView tabSelected="1" topLeftCell="A82" workbookViewId="0">
      <selection activeCell="B15" sqref="B15:D15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7.88671875" customWidth="1"/>
    <col min="5" max="5" width="39.33203125" customWidth="1"/>
    <col min="6" max="8" width="16.6640625" customWidth="1"/>
    <col min="9" max="9" width="8.6640625" customWidth="1"/>
  </cols>
  <sheetData>
    <row r="1" spans="2:9" ht="17.399999999999999" x14ac:dyDescent="0.3">
      <c r="B1" s="2"/>
      <c r="C1" s="2"/>
      <c r="D1" s="2"/>
      <c r="E1" s="2"/>
      <c r="F1" s="2"/>
      <c r="G1" s="2"/>
      <c r="H1" s="2"/>
      <c r="I1" s="3"/>
    </row>
    <row r="2" spans="2:9" ht="18" customHeight="1" x14ac:dyDescent="0.3">
      <c r="B2" s="268" t="s">
        <v>11</v>
      </c>
      <c r="C2" s="269"/>
      <c r="D2" s="269"/>
      <c r="E2" s="269"/>
      <c r="F2" s="269"/>
      <c r="G2" s="269"/>
      <c r="H2" s="269"/>
      <c r="I2" s="269"/>
    </row>
    <row r="3" spans="2:9" ht="17.399999999999999" x14ac:dyDescent="0.3">
      <c r="B3" s="2"/>
      <c r="C3" s="2"/>
      <c r="D3" s="2"/>
      <c r="E3" s="2"/>
      <c r="F3" s="2"/>
      <c r="G3" s="2"/>
      <c r="H3" s="2"/>
      <c r="I3" s="3"/>
    </row>
    <row r="4" spans="2:9" ht="15.6" x14ac:dyDescent="0.3">
      <c r="B4" s="276" t="s">
        <v>62</v>
      </c>
      <c r="C4" s="276"/>
      <c r="D4" s="276"/>
      <c r="E4" s="276"/>
      <c r="F4" s="276"/>
      <c r="G4" s="276"/>
      <c r="H4" s="276"/>
      <c r="I4" s="276"/>
    </row>
    <row r="5" spans="2:9" ht="11.25" customHeight="1" x14ac:dyDescent="0.3">
      <c r="B5" s="2"/>
      <c r="C5" s="2"/>
      <c r="D5" s="2"/>
      <c r="E5" s="2"/>
      <c r="F5" s="2"/>
      <c r="G5" s="2"/>
      <c r="H5" s="2"/>
      <c r="I5" s="3"/>
    </row>
    <row r="6" spans="2:9" ht="27" customHeight="1" x14ac:dyDescent="0.3">
      <c r="B6" s="277" t="s">
        <v>7</v>
      </c>
      <c r="C6" s="278"/>
      <c r="D6" s="278"/>
      <c r="E6" s="279"/>
      <c r="F6" s="61" t="s">
        <v>191</v>
      </c>
      <c r="G6" s="61" t="s">
        <v>190</v>
      </c>
      <c r="H6" s="61" t="s">
        <v>203</v>
      </c>
      <c r="I6" s="61" t="s">
        <v>46</v>
      </c>
    </row>
    <row r="7" spans="2:9" s="21" customFormat="1" ht="15.9" customHeight="1" x14ac:dyDescent="0.2">
      <c r="B7" s="280">
        <v>1</v>
      </c>
      <c r="C7" s="281"/>
      <c r="D7" s="281"/>
      <c r="E7" s="282"/>
      <c r="F7" s="31">
        <v>2</v>
      </c>
      <c r="G7" s="31">
        <v>3</v>
      </c>
      <c r="H7" s="31">
        <v>4</v>
      </c>
      <c r="I7" s="31" t="s">
        <v>173</v>
      </c>
    </row>
    <row r="8" spans="2:9" s="21" customFormat="1" ht="18" customHeight="1" x14ac:dyDescent="0.2">
      <c r="B8" s="283" t="s">
        <v>162</v>
      </c>
      <c r="C8" s="284"/>
      <c r="D8" s="285"/>
      <c r="E8" s="62" t="s">
        <v>174</v>
      </c>
      <c r="F8" s="188">
        <f t="shared" ref="F8:G12" si="0">F9</f>
        <v>3627628.32</v>
      </c>
      <c r="G8" s="201">
        <f t="shared" si="0"/>
        <v>3598108.32</v>
      </c>
      <c r="H8" s="200">
        <f>H9</f>
        <v>3508092.16</v>
      </c>
      <c r="I8" s="242">
        <f t="shared" ref="I8:I17" si="1">H8/G8*100</f>
        <v>97.49823651779333</v>
      </c>
    </row>
    <row r="9" spans="2:9" s="21" customFormat="1" ht="18" customHeight="1" x14ac:dyDescent="0.2">
      <c r="B9" s="283" t="s">
        <v>163</v>
      </c>
      <c r="C9" s="284"/>
      <c r="D9" s="285"/>
      <c r="E9" s="62" t="s">
        <v>164</v>
      </c>
      <c r="F9" s="188">
        <f t="shared" si="0"/>
        <v>3627628.32</v>
      </c>
      <c r="G9" s="201">
        <f t="shared" si="0"/>
        <v>3598108.32</v>
      </c>
      <c r="H9" s="200">
        <f>H10</f>
        <v>3508092.16</v>
      </c>
      <c r="I9" s="242">
        <f t="shared" si="1"/>
        <v>97.49823651779333</v>
      </c>
    </row>
    <row r="10" spans="2:9" s="33" customFormat="1" ht="18" customHeight="1" x14ac:dyDescent="0.3">
      <c r="B10" s="283" t="s">
        <v>165</v>
      </c>
      <c r="C10" s="284"/>
      <c r="D10" s="285"/>
      <c r="E10" s="60" t="s">
        <v>111</v>
      </c>
      <c r="F10" s="188">
        <f t="shared" si="0"/>
        <v>3627628.32</v>
      </c>
      <c r="G10" s="201">
        <f t="shared" si="0"/>
        <v>3598108.32</v>
      </c>
      <c r="H10" s="201">
        <f>H11</f>
        <v>3508092.16</v>
      </c>
      <c r="I10" s="243">
        <f t="shared" si="1"/>
        <v>97.49823651779333</v>
      </c>
    </row>
    <row r="11" spans="2:9" s="33" customFormat="1" ht="18" customHeight="1" x14ac:dyDescent="0.3">
      <c r="B11" s="283" t="s">
        <v>169</v>
      </c>
      <c r="C11" s="284"/>
      <c r="D11" s="285"/>
      <c r="E11" s="60" t="s">
        <v>111</v>
      </c>
      <c r="F11" s="188">
        <f t="shared" si="0"/>
        <v>3627628.32</v>
      </c>
      <c r="G11" s="201">
        <f t="shared" si="0"/>
        <v>3598108.32</v>
      </c>
      <c r="H11" s="201">
        <f>H12</f>
        <v>3508092.16</v>
      </c>
      <c r="I11" s="243">
        <f t="shared" si="1"/>
        <v>97.49823651779333</v>
      </c>
    </row>
    <row r="12" spans="2:9" s="33" customFormat="1" ht="18" customHeight="1" x14ac:dyDescent="0.3">
      <c r="B12" s="261" t="s">
        <v>138</v>
      </c>
      <c r="C12" s="262"/>
      <c r="D12" s="263"/>
      <c r="E12" s="63" t="s">
        <v>175</v>
      </c>
      <c r="F12" s="189">
        <f t="shared" si="0"/>
        <v>3627628.32</v>
      </c>
      <c r="G12" s="202">
        <f t="shared" si="0"/>
        <v>3598108.32</v>
      </c>
      <c r="H12" s="202">
        <f>H13</f>
        <v>3508092.16</v>
      </c>
      <c r="I12" s="244">
        <f t="shared" si="1"/>
        <v>97.49823651779333</v>
      </c>
    </row>
    <row r="13" spans="2:9" s="33" customFormat="1" ht="18" customHeight="1" x14ac:dyDescent="0.3">
      <c r="B13" s="64" t="s">
        <v>112</v>
      </c>
      <c r="C13" s="65"/>
      <c r="D13" s="66"/>
      <c r="E13" s="63" t="s">
        <v>175</v>
      </c>
      <c r="F13" s="189">
        <f>F14+F77+F82+F88+F96</f>
        <v>3627628.32</v>
      </c>
      <c r="G13" s="202">
        <f>G14+G77+G82+G88+G96</f>
        <v>3598108.32</v>
      </c>
      <c r="H13" s="202">
        <f>H14+H77+H82+H88+H96</f>
        <v>3508092.16</v>
      </c>
      <c r="I13" s="244">
        <f t="shared" si="1"/>
        <v>97.49823651779333</v>
      </c>
    </row>
    <row r="14" spans="2:9" s="33" customFormat="1" ht="18" customHeight="1" x14ac:dyDescent="0.3">
      <c r="B14" s="264" t="s">
        <v>113</v>
      </c>
      <c r="C14" s="264"/>
      <c r="D14" s="264"/>
      <c r="E14" s="67" t="s">
        <v>114</v>
      </c>
      <c r="F14" s="190">
        <f>F15+F25+F30+F63+F69+F73</f>
        <v>3425328.32</v>
      </c>
      <c r="G14" s="203">
        <f>G15+G25+G30+G63+G69+G73</f>
        <v>3395808.32</v>
      </c>
      <c r="H14" s="203">
        <f>H15+H25+H30+H63+H69+H73</f>
        <v>3318526.51</v>
      </c>
      <c r="I14" s="162">
        <f t="shared" si="1"/>
        <v>97.7241998747444</v>
      </c>
    </row>
    <row r="15" spans="2:9" s="33" customFormat="1" ht="18" customHeight="1" x14ac:dyDescent="0.3">
      <c r="B15" s="270" t="s">
        <v>166</v>
      </c>
      <c r="C15" s="271"/>
      <c r="D15" s="272"/>
      <c r="E15" s="68" t="s">
        <v>115</v>
      </c>
      <c r="F15" s="191">
        <f>F16</f>
        <v>2940490</v>
      </c>
      <c r="G15" s="204">
        <f>G16</f>
        <v>2910970</v>
      </c>
      <c r="H15" s="204">
        <f>H16</f>
        <v>2850579.3699999996</v>
      </c>
      <c r="I15" s="158">
        <f t="shared" si="1"/>
        <v>97.925412147840746</v>
      </c>
    </row>
    <row r="16" spans="2:9" s="33" customFormat="1" ht="18" customHeight="1" x14ac:dyDescent="0.3">
      <c r="B16" s="265">
        <v>3</v>
      </c>
      <c r="C16" s="266"/>
      <c r="D16" s="267"/>
      <c r="E16" s="69" t="s">
        <v>4</v>
      </c>
      <c r="F16" s="192">
        <f>F17+F22</f>
        <v>2940490</v>
      </c>
      <c r="G16" s="205">
        <f>G17+G22</f>
        <v>2910970</v>
      </c>
      <c r="H16" s="205">
        <f>H17+H22</f>
        <v>2850579.3699999996</v>
      </c>
      <c r="I16" s="159">
        <f t="shared" si="1"/>
        <v>97.925412147840746</v>
      </c>
    </row>
    <row r="17" spans="2:9" s="33" customFormat="1" ht="18" customHeight="1" x14ac:dyDescent="0.3">
      <c r="B17" s="273">
        <v>31</v>
      </c>
      <c r="C17" s="274"/>
      <c r="D17" s="275"/>
      <c r="E17" s="70" t="s">
        <v>5</v>
      </c>
      <c r="F17" s="193">
        <v>2806990</v>
      </c>
      <c r="G17" s="206">
        <v>2784140</v>
      </c>
      <c r="H17" s="206">
        <f>SUM(H18:H21)</f>
        <v>2784137.8</v>
      </c>
      <c r="I17" s="160">
        <f t="shared" si="1"/>
        <v>99.999920980985152</v>
      </c>
    </row>
    <row r="18" spans="2:9" s="33" customFormat="1" ht="18" customHeight="1" x14ac:dyDescent="0.3">
      <c r="B18" s="248">
        <v>3111</v>
      </c>
      <c r="C18" s="248"/>
      <c r="D18" s="248"/>
      <c r="E18" s="71" t="s">
        <v>24</v>
      </c>
      <c r="F18" s="194"/>
      <c r="G18" s="215"/>
      <c r="H18" s="207">
        <v>2057148.44</v>
      </c>
      <c r="I18" s="161"/>
    </row>
    <row r="19" spans="2:9" s="33" customFormat="1" ht="18" customHeight="1" x14ac:dyDescent="0.3">
      <c r="B19" s="245">
        <v>3113</v>
      </c>
      <c r="C19" s="246"/>
      <c r="D19" s="247"/>
      <c r="E19" s="71" t="s">
        <v>76</v>
      </c>
      <c r="F19" s="194"/>
      <c r="G19" s="215"/>
      <c r="H19" s="207">
        <v>38419.75</v>
      </c>
      <c r="I19" s="161"/>
    </row>
    <row r="20" spans="2:9" s="33" customFormat="1" ht="18" customHeight="1" x14ac:dyDescent="0.3">
      <c r="B20" s="245">
        <v>3121</v>
      </c>
      <c r="C20" s="246"/>
      <c r="D20" s="247"/>
      <c r="E20" s="72" t="s">
        <v>116</v>
      </c>
      <c r="F20" s="194"/>
      <c r="G20" s="215"/>
      <c r="H20" s="207">
        <v>324234.34999999998</v>
      </c>
      <c r="I20" s="161"/>
    </row>
    <row r="21" spans="2:9" s="33" customFormat="1" ht="18" customHeight="1" x14ac:dyDescent="0.3">
      <c r="B21" s="245">
        <v>3132</v>
      </c>
      <c r="C21" s="246"/>
      <c r="D21" s="247"/>
      <c r="E21" s="72" t="s">
        <v>117</v>
      </c>
      <c r="F21" s="194"/>
      <c r="G21" s="215"/>
      <c r="H21" s="207">
        <v>364335.26</v>
      </c>
      <c r="I21" s="161"/>
    </row>
    <row r="22" spans="2:9" s="33" customFormat="1" ht="18" customHeight="1" x14ac:dyDescent="0.25">
      <c r="B22" s="73">
        <v>32</v>
      </c>
      <c r="C22" s="74"/>
      <c r="D22" s="75"/>
      <c r="E22" s="70" t="s">
        <v>13</v>
      </c>
      <c r="F22" s="193">
        <v>133500</v>
      </c>
      <c r="G22" s="206">
        <v>126830</v>
      </c>
      <c r="H22" s="206">
        <f>H23+H24</f>
        <v>66441.570000000007</v>
      </c>
      <c r="I22" s="160">
        <f>H22/G22*100</f>
        <v>52.386320271229216</v>
      </c>
    </row>
    <row r="23" spans="2:9" s="33" customFormat="1" ht="18" customHeight="1" x14ac:dyDescent="0.3">
      <c r="B23" s="248">
        <v>3235</v>
      </c>
      <c r="C23" s="248"/>
      <c r="D23" s="248"/>
      <c r="E23" s="71" t="s">
        <v>90</v>
      </c>
      <c r="F23" s="194"/>
      <c r="G23" s="215"/>
      <c r="H23" s="207">
        <v>29342.2</v>
      </c>
      <c r="I23" s="157"/>
    </row>
    <row r="24" spans="2:9" s="33" customFormat="1" ht="18" customHeight="1" x14ac:dyDescent="0.3">
      <c r="B24" s="248">
        <v>3236</v>
      </c>
      <c r="C24" s="248"/>
      <c r="D24" s="248"/>
      <c r="E24" s="71" t="s">
        <v>91</v>
      </c>
      <c r="F24" s="194"/>
      <c r="G24" s="215"/>
      <c r="H24" s="207">
        <v>37099.370000000003</v>
      </c>
      <c r="I24" s="157"/>
    </row>
    <row r="25" spans="2:9" s="33" customFormat="1" ht="18" customHeight="1" x14ac:dyDescent="0.25">
      <c r="B25" s="77" t="s">
        <v>149</v>
      </c>
      <c r="C25" s="78"/>
      <c r="D25" s="79"/>
      <c r="E25" s="80" t="s">
        <v>150</v>
      </c>
      <c r="F25" s="191">
        <f t="shared" ref="F25:G26" si="2">F26</f>
        <v>100000</v>
      </c>
      <c r="G25" s="204">
        <f t="shared" si="2"/>
        <v>100000</v>
      </c>
      <c r="H25" s="204">
        <f>H26</f>
        <v>96904.08</v>
      </c>
      <c r="I25" s="158">
        <f>H25/G25*100</f>
        <v>96.904080000000008</v>
      </c>
    </row>
    <row r="26" spans="2:9" s="33" customFormat="1" ht="18" customHeight="1" x14ac:dyDescent="0.25">
      <c r="B26" s="81">
        <v>3</v>
      </c>
      <c r="C26" s="82"/>
      <c r="D26" s="83"/>
      <c r="E26" s="84" t="s">
        <v>4</v>
      </c>
      <c r="F26" s="192">
        <f t="shared" si="2"/>
        <v>100000</v>
      </c>
      <c r="G26" s="205">
        <f t="shared" si="2"/>
        <v>100000</v>
      </c>
      <c r="H26" s="205">
        <f>H27</f>
        <v>96904.08</v>
      </c>
      <c r="I26" s="159">
        <f>H26/G26*100</f>
        <v>96.904080000000008</v>
      </c>
    </row>
    <row r="27" spans="2:9" s="33" customFormat="1" ht="18" customHeight="1" x14ac:dyDescent="0.25">
      <c r="B27" s="73">
        <v>31</v>
      </c>
      <c r="C27" s="85"/>
      <c r="D27" s="86"/>
      <c r="E27" s="70" t="s">
        <v>5</v>
      </c>
      <c r="F27" s="193">
        <v>100000</v>
      </c>
      <c r="G27" s="206">
        <v>100000</v>
      </c>
      <c r="H27" s="206">
        <f>SUM(H28:H29)</f>
        <v>96904.08</v>
      </c>
      <c r="I27" s="160">
        <f>H27/G27*100</f>
        <v>96.904080000000008</v>
      </c>
    </row>
    <row r="28" spans="2:9" s="33" customFormat="1" ht="18" customHeight="1" x14ac:dyDescent="0.25">
      <c r="B28" s="76">
        <v>3111</v>
      </c>
      <c r="C28" s="87"/>
      <c r="D28" s="88"/>
      <c r="E28" s="71" t="s">
        <v>24</v>
      </c>
      <c r="F28" s="194"/>
      <c r="G28" s="215"/>
      <c r="H28" s="207">
        <v>94511.91</v>
      </c>
      <c r="I28" s="161"/>
    </row>
    <row r="29" spans="2:9" s="33" customFormat="1" ht="18" customHeight="1" x14ac:dyDescent="0.25">
      <c r="B29" s="76">
        <v>3121</v>
      </c>
      <c r="C29" s="87"/>
      <c r="D29" s="88"/>
      <c r="E29" s="71" t="s">
        <v>172</v>
      </c>
      <c r="F29" s="194"/>
      <c r="G29" s="215"/>
      <c r="H29" s="207">
        <v>2392.17</v>
      </c>
      <c r="I29" s="161"/>
    </row>
    <row r="30" spans="2:9" s="33" customFormat="1" ht="18" customHeight="1" x14ac:dyDescent="0.25">
      <c r="B30" s="249" t="s">
        <v>210</v>
      </c>
      <c r="C30" s="250"/>
      <c r="D30" s="251"/>
      <c r="E30" s="80" t="s">
        <v>143</v>
      </c>
      <c r="F30" s="191">
        <f>F31</f>
        <v>376000</v>
      </c>
      <c r="G30" s="204">
        <f>G31</f>
        <v>376000</v>
      </c>
      <c r="H30" s="204">
        <f>H31</f>
        <v>362557.52</v>
      </c>
      <c r="I30" s="158">
        <f>H30/G30*100</f>
        <v>96.424872340425537</v>
      </c>
    </row>
    <row r="31" spans="2:9" s="33" customFormat="1" ht="18" customHeight="1" x14ac:dyDescent="0.25">
      <c r="B31" s="81">
        <v>3</v>
      </c>
      <c r="C31" s="82"/>
      <c r="D31" s="83"/>
      <c r="E31" s="84" t="s">
        <v>4</v>
      </c>
      <c r="F31" s="192">
        <f>F32+F34+F58+F61</f>
        <v>376000</v>
      </c>
      <c r="G31" s="205">
        <f>G32+G34+G58+G61</f>
        <v>376000</v>
      </c>
      <c r="H31" s="205">
        <f>H32+H34+H58+H61</f>
        <v>362557.52</v>
      </c>
      <c r="I31" s="159">
        <f>H31/G31*100</f>
        <v>96.424872340425537</v>
      </c>
    </row>
    <row r="32" spans="2:9" s="33" customFormat="1" ht="18" customHeight="1" x14ac:dyDescent="0.25">
      <c r="B32" s="216">
        <v>31</v>
      </c>
      <c r="C32" s="217"/>
      <c r="D32" s="218"/>
      <c r="E32" s="98" t="s">
        <v>5</v>
      </c>
      <c r="F32" s="193">
        <v>18010</v>
      </c>
      <c r="G32" s="206">
        <v>18010</v>
      </c>
      <c r="H32" s="206">
        <f>H33</f>
        <v>18010</v>
      </c>
      <c r="I32" s="160">
        <f>H32/G32*100</f>
        <v>100</v>
      </c>
    </row>
    <row r="33" spans="2:9" s="33" customFormat="1" ht="18" customHeight="1" x14ac:dyDescent="0.25">
      <c r="B33" s="219">
        <v>3111</v>
      </c>
      <c r="C33" s="220"/>
      <c r="D33" s="221"/>
      <c r="E33" s="100" t="s">
        <v>24</v>
      </c>
      <c r="F33" s="194"/>
      <c r="G33" s="215"/>
      <c r="H33" s="207">
        <v>18010</v>
      </c>
      <c r="I33" s="161"/>
    </row>
    <row r="34" spans="2:9" s="33" customFormat="1" ht="18" customHeight="1" x14ac:dyDescent="0.25">
      <c r="B34" s="73">
        <v>32</v>
      </c>
      <c r="C34" s="85"/>
      <c r="D34" s="86"/>
      <c r="E34" s="70" t="s">
        <v>13</v>
      </c>
      <c r="F34" s="193">
        <v>356800</v>
      </c>
      <c r="G34" s="206">
        <v>356800</v>
      </c>
      <c r="H34" s="206">
        <f>SUM(H35:H57)</f>
        <v>343363.7</v>
      </c>
      <c r="I34" s="160">
        <f>H34/G34*100</f>
        <v>96.234220852017941</v>
      </c>
    </row>
    <row r="35" spans="2:9" s="33" customFormat="1" ht="18" customHeight="1" x14ac:dyDescent="0.25">
      <c r="B35" s="76">
        <v>3211</v>
      </c>
      <c r="C35" s="87"/>
      <c r="D35" s="88"/>
      <c r="E35" s="71" t="s">
        <v>26</v>
      </c>
      <c r="F35" s="194"/>
      <c r="G35" s="215"/>
      <c r="H35" s="207">
        <v>399.22</v>
      </c>
      <c r="I35" s="157"/>
    </row>
    <row r="36" spans="2:9" s="33" customFormat="1" ht="18" customHeight="1" x14ac:dyDescent="0.25">
      <c r="B36" s="76">
        <v>3212</v>
      </c>
      <c r="C36" s="87"/>
      <c r="D36" s="88"/>
      <c r="E36" s="71" t="s">
        <v>77</v>
      </c>
      <c r="F36" s="194"/>
      <c r="G36" s="215"/>
      <c r="H36" s="207">
        <v>43353.33</v>
      </c>
      <c r="I36" s="157"/>
    </row>
    <row r="37" spans="2:9" s="33" customFormat="1" ht="18" customHeight="1" x14ac:dyDescent="0.25">
      <c r="B37" s="76">
        <v>3213</v>
      </c>
      <c r="C37" s="87"/>
      <c r="D37" s="88"/>
      <c r="E37" s="71" t="s">
        <v>120</v>
      </c>
      <c r="F37" s="194"/>
      <c r="G37" s="215"/>
      <c r="H37" s="207">
        <v>4605.18</v>
      </c>
      <c r="I37" s="157"/>
    </row>
    <row r="38" spans="2:9" s="33" customFormat="1" ht="18" customHeight="1" x14ac:dyDescent="0.25">
      <c r="B38" s="76">
        <v>3221</v>
      </c>
      <c r="C38" s="87"/>
      <c r="D38" s="88"/>
      <c r="E38" s="71" t="s">
        <v>121</v>
      </c>
      <c r="F38" s="194"/>
      <c r="G38" s="215"/>
      <c r="H38" s="207">
        <v>40665.550000000003</v>
      </c>
      <c r="I38" s="157"/>
    </row>
    <row r="39" spans="2:9" s="33" customFormat="1" ht="18" customHeight="1" x14ac:dyDescent="0.25">
      <c r="B39" s="76">
        <v>3223</v>
      </c>
      <c r="C39" s="87"/>
      <c r="D39" s="88"/>
      <c r="E39" s="71" t="s">
        <v>82</v>
      </c>
      <c r="F39" s="194"/>
      <c r="G39" s="215"/>
      <c r="H39" s="207">
        <v>36546.75</v>
      </c>
      <c r="I39" s="157"/>
    </row>
    <row r="40" spans="2:9" s="33" customFormat="1" ht="18" customHeight="1" x14ac:dyDescent="0.25">
      <c r="B40" s="76">
        <v>3224</v>
      </c>
      <c r="C40" s="87"/>
      <c r="D40" s="88"/>
      <c r="E40" s="71" t="s">
        <v>170</v>
      </c>
      <c r="F40" s="194"/>
      <c r="G40" s="215"/>
      <c r="H40" s="207">
        <v>5252.9</v>
      </c>
      <c r="I40" s="157"/>
    </row>
    <row r="41" spans="2:9" s="33" customFormat="1" ht="18" customHeight="1" x14ac:dyDescent="0.25">
      <c r="B41" s="76">
        <v>3225</v>
      </c>
      <c r="C41" s="87"/>
      <c r="D41" s="88"/>
      <c r="E41" s="71" t="s">
        <v>122</v>
      </c>
      <c r="F41" s="194"/>
      <c r="G41" s="215"/>
      <c r="H41" s="207">
        <v>5807.64</v>
      </c>
      <c r="I41" s="157"/>
    </row>
    <row r="42" spans="2:9" s="33" customFormat="1" ht="18" customHeight="1" x14ac:dyDescent="0.25">
      <c r="B42" s="76">
        <v>3227</v>
      </c>
      <c r="C42" s="87"/>
      <c r="D42" s="88"/>
      <c r="E42" s="71" t="s">
        <v>123</v>
      </c>
      <c r="F42" s="194"/>
      <c r="G42" s="215"/>
      <c r="H42" s="207">
        <v>9414.51</v>
      </c>
      <c r="I42" s="157"/>
    </row>
    <row r="43" spans="2:9" s="33" customFormat="1" ht="18" customHeight="1" x14ac:dyDescent="0.25">
      <c r="B43" s="76">
        <v>3231</v>
      </c>
      <c r="C43" s="87"/>
      <c r="D43" s="88"/>
      <c r="E43" s="71" t="s">
        <v>87</v>
      </c>
      <c r="F43" s="194"/>
      <c r="G43" s="215"/>
      <c r="H43" s="207">
        <v>11466.34</v>
      </c>
      <c r="I43" s="157"/>
    </row>
    <row r="44" spans="2:9" s="33" customFormat="1" ht="18" customHeight="1" x14ac:dyDescent="0.25">
      <c r="B44" s="76">
        <v>3232</v>
      </c>
      <c r="C44" s="87"/>
      <c r="D44" s="88"/>
      <c r="E44" s="71" t="s">
        <v>88</v>
      </c>
      <c r="F44" s="194"/>
      <c r="G44" s="215"/>
      <c r="H44" s="207">
        <v>45247.75</v>
      </c>
      <c r="I44" s="157"/>
    </row>
    <row r="45" spans="2:9" s="33" customFormat="1" ht="18" customHeight="1" x14ac:dyDescent="0.25">
      <c r="B45" s="76">
        <v>3234</v>
      </c>
      <c r="C45" s="87"/>
      <c r="D45" s="88"/>
      <c r="E45" s="71" t="s">
        <v>89</v>
      </c>
      <c r="F45" s="194"/>
      <c r="G45" s="207"/>
      <c r="H45" s="207">
        <v>18387.349999999999</v>
      </c>
      <c r="I45" s="157"/>
    </row>
    <row r="46" spans="2:9" s="33" customFormat="1" ht="18" customHeight="1" x14ac:dyDescent="0.25">
      <c r="B46" s="76">
        <v>3235</v>
      </c>
      <c r="C46" s="87"/>
      <c r="D46" s="88"/>
      <c r="E46" s="71" t="s">
        <v>90</v>
      </c>
      <c r="F46" s="194"/>
      <c r="G46" s="207"/>
      <c r="H46" s="207">
        <v>61369.120000000003</v>
      </c>
      <c r="I46" s="157"/>
    </row>
    <row r="47" spans="2:9" s="33" customFormat="1" ht="18" customHeight="1" x14ac:dyDescent="0.25">
      <c r="B47" s="76">
        <v>3236</v>
      </c>
      <c r="C47" s="87"/>
      <c r="D47" s="88"/>
      <c r="E47" s="71" t="s">
        <v>91</v>
      </c>
      <c r="F47" s="194"/>
      <c r="G47" s="207"/>
      <c r="H47" s="207">
        <v>5934.5</v>
      </c>
      <c r="I47" s="157"/>
    </row>
    <row r="48" spans="2:9" s="33" customFormat="1" ht="18" customHeight="1" x14ac:dyDescent="0.25">
      <c r="B48" s="76">
        <v>3237</v>
      </c>
      <c r="C48" s="87"/>
      <c r="D48" s="88"/>
      <c r="E48" s="71" t="s">
        <v>124</v>
      </c>
      <c r="F48" s="194"/>
      <c r="G48" s="207"/>
      <c r="H48" s="207">
        <v>12641.54</v>
      </c>
      <c r="I48" s="157"/>
    </row>
    <row r="49" spans="2:9" s="33" customFormat="1" ht="18" customHeight="1" x14ac:dyDescent="0.25">
      <c r="B49" s="76">
        <v>3238</v>
      </c>
      <c r="C49" s="87"/>
      <c r="D49" s="88"/>
      <c r="E49" s="71" t="s">
        <v>93</v>
      </c>
      <c r="F49" s="194"/>
      <c r="G49" s="207"/>
      <c r="H49" s="207">
        <v>14780.01</v>
      </c>
      <c r="I49" s="157"/>
    </row>
    <row r="50" spans="2:9" s="33" customFormat="1" ht="18" customHeight="1" x14ac:dyDescent="0.25">
      <c r="B50" s="76">
        <v>3239</v>
      </c>
      <c r="C50" s="87"/>
      <c r="D50" s="88"/>
      <c r="E50" s="71" t="s">
        <v>94</v>
      </c>
      <c r="F50" s="194"/>
      <c r="G50" s="207"/>
      <c r="H50" s="207">
        <v>4838.6499999999996</v>
      </c>
      <c r="I50" s="157"/>
    </row>
    <row r="51" spans="2:9" s="33" customFormat="1" ht="18" customHeight="1" x14ac:dyDescent="0.25">
      <c r="B51" s="76">
        <v>3291</v>
      </c>
      <c r="C51" s="87"/>
      <c r="D51" s="88"/>
      <c r="E51" s="71" t="s">
        <v>125</v>
      </c>
      <c r="F51" s="194"/>
      <c r="G51" s="207"/>
      <c r="H51" s="207">
        <v>2492.54</v>
      </c>
      <c r="I51" s="157"/>
    </row>
    <row r="52" spans="2:9" s="33" customFormat="1" ht="18" customHeight="1" x14ac:dyDescent="0.25">
      <c r="B52" s="76">
        <v>3292</v>
      </c>
      <c r="C52" s="87"/>
      <c r="D52" s="88"/>
      <c r="E52" s="71" t="s">
        <v>97</v>
      </c>
      <c r="F52" s="194"/>
      <c r="G52" s="207"/>
      <c r="H52" s="207">
        <v>9518.57</v>
      </c>
      <c r="I52" s="157"/>
    </row>
    <row r="53" spans="2:9" s="33" customFormat="1" ht="18" customHeight="1" x14ac:dyDescent="0.25">
      <c r="B53" s="76">
        <v>3293</v>
      </c>
      <c r="C53" s="87"/>
      <c r="D53" s="88"/>
      <c r="E53" s="71" t="s">
        <v>126</v>
      </c>
      <c r="F53" s="194"/>
      <c r="G53" s="207"/>
      <c r="H53" s="207">
        <v>1260.3800000000001</v>
      </c>
      <c r="I53" s="157"/>
    </row>
    <row r="54" spans="2:9" s="33" customFormat="1" ht="18" customHeight="1" x14ac:dyDescent="0.25">
      <c r="B54" s="76">
        <v>3294</v>
      </c>
      <c r="C54" s="87"/>
      <c r="D54" s="88"/>
      <c r="E54" s="71" t="s">
        <v>127</v>
      </c>
      <c r="F54" s="194"/>
      <c r="G54" s="207"/>
      <c r="H54" s="207">
        <v>85</v>
      </c>
      <c r="I54" s="157"/>
    </row>
    <row r="55" spans="2:9" s="33" customFormat="1" ht="18" customHeight="1" x14ac:dyDescent="0.25">
      <c r="B55" s="76">
        <v>3295</v>
      </c>
      <c r="C55" s="87"/>
      <c r="D55" s="88"/>
      <c r="E55" s="71" t="s">
        <v>99</v>
      </c>
      <c r="F55" s="194"/>
      <c r="G55" s="207"/>
      <c r="H55" s="207">
        <v>5798.98</v>
      </c>
      <c r="I55" s="157"/>
    </row>
    <row r="56" spans="2:9" s="33" customFormat="1" ht="18" customHeight="1" x14ac:dyDescent="0.25">
      <c r="B56" s="76">
        <v>3296</v>
      </c>
      <c r="C56" s="87"/>
      <c r="D56" s="88"/>
      <c r="E56" s="71" t="s">
        <v>100</v>
      </c>
      <c r="F56" s="194"/>
      <c r="G56" s="207"/>
      <c r="H56" s="207">
        <v>0</v>
      </c>
      <c r="I56" s="157"/>
    </row>
    <row r="57" spans="2:9" s="33" customFormat="1" ht="18" customHeight="1" x14ac:dyDescent="0.25">
      <c r="B57" s="76">
        <v>3299</v>
      </c>
      <c r="C57" s="87"/>
      <c r="D57" s="88"/>
      <c r="E57" s="71" t="s">
        <v>95</v>
      </c>
      <c r="F57" s="194"/>
      <c r="G57" s="207"/>
      <c r="H57" s="207">
        <v>3497.89</v>
      </c>
      <c r="I57" s="157"/>
    </row>
    <row r="58" spans="2:9" s="33" customFormat="1" ht="18" customHeight="1" x14ac:dyDescent="0.25">
      <c r="B58" s="73">
        <v>34</v>
      </c>
      <c r="C58" s="85"/>
      <c r="D58" s="86"/>
      <c r="E58" s="70" t="s">
        <v>128</v>
      </c>
      <c r="F58" s="193">
        <v>50</v>
      </c>
      <c r="G58" s="206">
        <v>50</v>
      </c>
      <c r="H58" s="206">
        <f>SUM(H59:H60)</f>
        <v>46.8</v>
      </c>
      <c r="I58" s="160">
        <f>H58/G58*100</f>
        <v>93.6</v>
      </c>
    </row>
    <row r="59" spans="2:9" s="33" customFormat="1" ht="18" customHeight="1" x14ac:dyDescent="0.25">
      <c r="B59" s="76">
        <v>3433</v>
      </c>
      <c r="C59" s="87"/>
      <c r="D59" s="88"/>
      <c r="E59" s="71" t="s">
        <v>171</v>
      </c>
      <c r="F59" s="194"/>
      <c r="G59" s="207"/>
      <c r="H59" s="207">
        <v>18.25</v>
      </c>
      <c r="I59" s="157"/>
    </row>
    <row r="60" spans="2:9" s="33" customFormat="1" ht="18" customHeight="1" x14ac:dyDescent="0.25">
      <c r="B60" s="76">
        <v>3434</v>
      </c>
      <c r="C60" s="87"/>
      <c r="D60" s="88"/>
      <c r="E60" s="71" t="s">
        <v>129</v>
      </c>
      <c r="F60" s="194"/>
      <c r="G60" s="207"/>
      <c r="H60" s="207">
        <v>28.55</v>
      </c>
      <c r="I60" s="157"/>
    </row>
    <row r="61" spans="2:9" s="33" customFormat="1" ht="18" customHeight="1" x14ac:dyDescent="0.25">
      <c r="B61" s="73">
        <v>38</v>
      </c>
      <c r="C61" s="85"/>
      <c r="D61" s="86"/>
      <c r="E61" s="70" t="s">
        <v>105</v>
      </c>
      <c r="F61" s="193">
        <v>1140</v>
      </c>
      <c r="G61" s="206">
        <v>1140</v>
      </c>
      <c r="H61" s="206">
        <f>H62</f>
        <v>1137.02</v>
      </c>
      <c r="I61" s="160">
        <f>H61/G61*100</f>
        <v>99.738596491228066</v>
      </c>
    </row>
    <row r="62" spans="2:9" s="33" customFormat="1" ht="18" customHeight="1" x14ac:dyDescent="0.25">
      <c r="B62" s="76">
        <v>3835</v>
      </c>
      <c r="C62" s="87"/>
      <c r="D62" s="88"/>
      <c r="E62" s="71" t="s">
        <v>107</v>
      </c>
      <c r="F62" s="194"/>
      <c r="G62" s="207"/>
      <c r="H62" s="207">
        <v>1137.02</v>
      </c>
      <c r="I62" s="157"/>
    </row>
    <row r="63" spans="2:9" s="33" customFormat="1" ht="18" customHeight="1" x14ac:dyDescent="0.25">
      <c r="B63" s="314" t="s">
        <v>211</v>
      </c>
      <c r="C63" s="315"/>
      <c r="D63" s="316"/>
      <c r="E63" s="80" t="s">
        <v>141</v>
      </c>
      <c r="F63" s="191">
        <f t="shared" ref="F63:G64" si="3">F64</f>
        <v>1500</v>
      </c>
      <c r="G63" s="204">
        <f t="shared" si="3"/>
        <v>1500</v>
      </c>
      <c r="H63" s="204">
        <f>H64</f>
        <v>1147.22</v>
      </c>
      <c r="I63" s="158">
        <f>H63/G63*100</f>
        <v>76.481333333333339</v>
      </c>
    </row>
    <row r="64" spans="2:9" s="33" customFormat="1" ht="18" customHeight="1" x14ac:dyDescent="0.25">
      <c r="B64" s="81">
        <v>3</v>
      </c>
      <c r="C64" s="82"/>
      <c r="D64" s="83"/>
      <c r="E64" s="84" t="s">
        <v>4</v>
      </c>
      <c r="F64" s="192">
        <f t="shared" si="3"/>
        <v>1500</v>
      </c>
      <c r="G64" s="205">
        <f t="shared" si="3"/>
        <v>1500</v>
      </c>
      <c r="H64" s="205">
        <f>H65</f>
        <v>1147.22</v>
      </c>
      <c r="I64" s="159">
        <f>H64/G64*100</f>
        <v>76.481333333333339</v>
      </c>
    </row>
    <row r="65" spans="2:9" s="33" customFormat="1" ht="18" customHeight="1" x14ac:dyDescent="0.25">
      <c r="B65" s="73">
        <v>32</v>
      </c>
      <c r="C65" s="85"/>
      <c r="D65" s="86"/>
      <c r="E65" s="70" t="s">
        <v>13</v>
      </c>
      <c r="F65" s="193">
        <v>1500</v>
      </c>
      <c r="G65" s="206">
        <v>1500</v>
      </c>
      <c r="H65" s="206">
        <f>SUM(H66:H68)</f>
        <v>1147.22</v>
      </c>
      <c r="I65" s="160">
        <f>H65/G65*100</f>
        <v>76.481333333333339</v>
      </c>
    </row>
    <row r="66" spans="2:9" s="33" customFormat="1" ht="18" customHeight="1" x14ac:dyDescent="0.25">
      <c r="B66" s="76">
        <v>3221</v>
      </c>
      <c r="C66" s="87"/>
      <c r="D66" s="88"/>
      <c r="E66" s="71" t="s">
        <v>189</v>
      </c>
      <c r="F66" s="194"/>
      <c r="G66" s="207"/>
      <c r="H66" s="207">
        <v>602.53</v>
      </c>
      <c r="I66" s="157"/>
    </row>
    <row r="67" spans="2:9" s="33" customFormat="1" ht="18" customHeight="1" x14ac:dyDescent="0.25">
      <c r="B67" s="76">
        <v>3225</v>
      </c>
      <c r="C67" s="87"/>
      <c r="D67" s="88"/>
      <c r="E67" s="71" t="s">
        <v>122</v>
      </c>
      <c r="F67" s="194"/>
      <c r="G67" s="207"/>
      <c r="H67" s="207">
        <v>100.94</v>
      </c>
      <c r="I67" s="157"/>
    </row>
    <row r="68" spans="2:9" s="33" customFormat="1" ht="18" customHeight="1" x14ac:dyDescent="0.25">
      <c r="B68" s="76">
        <v>3232</v>
      </c>
      <c r="C68" s="87"/>
      <c r="D68" s="88"/>
      <c r="E68" s="71" t="s">
        <v>88</v>
      </c>
      <c r="F68" s="194"/>
      <c r="G68" s="207"/>
      <c r="H68" s="207">
        <v>443.75</v>
      </c>
      <c r="I68" s="157"/>
    </row>
    <row r="69" spans="2:9" s="33" customFormat="1" ht="18" customHeight="1" x14ac:dyDescent="0.25">
      <c r="B69" s="314" t="s">
        <v>209</v>
      </c>
      <c r="C69" s="315"/>
      <c r="D69" s="316"/>
      <c r="E69" s="80" t="s">
        <v>144</v>
      </c>
      <c r="F69" s="191">
        <f t="shared" ref="F69:G70" si="4">F70</f>
        <v>0</v>
      </c>
      <c r="G69" s="225">
        <f t="shared" si="4"/>
        <v>0</v>
      </c>
      <c r="H69" s="204">
        <v>0</v>
      </c>
      <c r="I69" s="158">
        <v>0</v>
      </c>
    </row>
    <row r="70" spans="2:9" s="33" customFormat="1" ht="18" customHeight="1" x14ac:dyDescent="0.25">
      <c r="B70" s="81">
        <v>3</v>
      </c>
      <c r="C70" s="82"/>
      <c r="D70" s="83"/>
      <c r="E70" s="84" t="s">
        <v>4</v>
      </c>
      <c r="F70" s="192">
        <f t="shared" si="4"/>
        <v>0</v>
      </c>
      <c r="G70" s="226">
        <f t="shared" si="4"/>
        <v>0</v>
      </c>
      <c r="H70" s="205">
        <v>0</v>
      </c>
      <c r="I70" s="159">
        <v>0</v>
      </c>
    </row>
    <row r="71" spans="2:9" s="33" customFormat="1" ht="18" customHeight="1" x14ac:dyDescent="0.25">
      <c r="B71" s="73">
        <v>32</v>
      </c>
      <c r="C71" s="85"/>
      <c r="D71" s="86"/>
      <c r="E71" s="70" t="s">
        <v>13</v>
      </c>
      <c r="F71" s="193">
        <v>0</v>
      </c>
      <c r="G71" s="227">
        <v>0</v>
      </c>
      <c r="H71" s="206">
        <v>0</v>
      </c>
      <c r="I71" s="160">
        <v>0</v>
      </c>
    </row>
    <row r="72" spans="2:9" s="33" customFormat="1" ht="18" customHeight="1" x14ac:dyDescent="0.25">
      <c r="B72" s="76">
        <v>3225</v>
      </c>
      <c r="C72" s="87"/>
      <c r="D72" s="88"/>
      <c r="E72" s="71" t="s">
        <v>122</v>
      </c>
      <c r="F72" s="194"/>
      <c r="G72" s="207"/>
      <c r="H72" s="207"/>
      <c r="I72" s="157"/>
    </row>
    <row r="73" spans="2:9" s="33" customFormat="1" ht="18" customHeight="1" x14ac:dyDescent="0.25">
      <c r="B73" s="314" t="s">
        <v>208</v>
      </c>
      <c r="C73" s="315"/>
      <c r="D73" s="316"/>
      <c r="E73" s="80" t="s">
        <v>215</v>
      </c>
      <c r="F73" s="191">
        <f t="shared" ref="F73:G74" si="5">F74</f>
        <v>7338.32</v>
      </c>
      <c r="G73" s="204">
        <f t="shared" si="5"/>
        <v>7338.32</v>
      </c>
      <c r="H73" s="204">
        <f>H74</f>
        <v>7338.32</v>
      </c>
      <c r="I73" s="158">
        <f>H73/G73*100</f>
        <v>100</v>
      </c>
    </row>
    <row r="74" spans="2:9" s="33" customFormat="1" ht="18" customHeight="1" x14ac:dyDescent="0.25">
      <c r="B74" s="81">
        <v>3</v>
      </c>
      <c r="C74" s="82"/>
      <c r="D74" s="83"/>
      <c r="E74" s="84" t="s">
        <v>4</v>
      </c>
      <c r="F74" s="192">
        <f t="shared" si="5"/>
        <v>7338.32</v>
      </c>
      <c r="G74" s="205">
        <f t="shared" si="5"/>
        <v>7338.32</v>
      </c>
      <c r="H74" s="205">
        <f>H75</f>
        <v>7338.32</v>
      </c>
      <c r="I74" s="159">
        <f>H74/G74*100</f>
        <v>100</v>
      </c>
    </row>
    <row r="75" spans="2:9" s="33" customFormat="1" ht="18" customHeight="1" x14ac:dyDescent="0.25">
      <c r="B75" s="73">
        <v>32</v>
      </c>
      <c r="C75" s="85"/>
      <c r="D75" s="86"/>
      <c r="E75" s="70" t="s">
        <v>13</v>
      </c>
      <c r="F75" s="193">
        <v>7338.32</v>
      </c>
      <c r="G75" s="206">
        <v>7338.32</v>
      </c>
      <c r="H75" s="206">
        <f>H76</f>
        <v>7338.32</v>
      </c>
      <c r="I75" s="160">
        <f>H75/G75*100</f>
        <v>100</v>
      </c>
    </row>
    <row r="76" spans="2:9" s="33" customFormat="1" ht="18" customHeight="1" x14ac:dyDescent="0.25">
      <c r="B76" s="255">
        <v>3232</v>
      </c>
      <c r="C76" s="256"/>
      <c r="D76" s="257"/>
      <c r="E76" s="71" t="s">
        <v>88</v>
      </c>
      <c r="F76" s="194"/>
      <c r="G76" s="207"/>
      <c r="H76" s="207">
        <v>7338.32</v>
      </c>
      <c r="I76" s="157"/>
    </row>
    <row r="77" spans="2:9" s="33" customFormat="1" ht="18" customHeight="1" x14ac:dyDescent="0.3">
      <c r="B77" s="89" t="s">
        <v>130</v>
      </c>
      <c r="C77" s="90"/>
      <c r="D77" s="91"/>
      <c r="E77" s="67" t="s">
        <v>131</v>
      </c>
      <c r="F77" s="190">
        <f t="shared" ref="F77:G79" si="6">F78</f>
        <v>143000</v>
      </c>
      <c r="G77" s="228">
        <f t="shared" si="6"/>
        <v>143000</v>
      </c>
      <c r="H77" s="203">
        <f>H78</f>
        <v>131479.82999999999</v>
      </c>
      <c r="I77" s="162">
        <f>H77/G77*100</f>
        <v>91.943937062937053</v>
      </c>
    </row>
    <row r="78" spans="2:9" s="33" customFormat="1" ht="18" customHeight="1" x14ac:dyDescent="0.3">
      <c r="B78" s="252" t="s">
        <v>212</v>
      </c>
      <c r="C78" s="253"/>
      <c r="D78" s="254"/>
      <c r="E78" s="80" t="s">
        <v>142</v>
      </c>
      <c r="F78" s="191">
        <f t="shared" si="6"/>
        <v>143000</v>
      </c>
      <c r="G78" s="225">
        <f t="shared" si="6"/>
        <v>143000</v>
      </c>
      <c r="H78" s="204">
        <f>H79</f>
        <v>131479.82999999999</v>
      </c>
      <c r="I78" s="158">
        <f>H78/G78*100</f>
        <v>91.943937062937053</v>
      </c>
    </row>
    <row r="79" spans="2:9" s="33" customFormat="1" ht="18" customHeight="1" x14ac:dyDescent="0.25">
      <c r="B79" s="81">
        <v>3</v>
      </c>
      <c r="C79" s="82"/>
      <c r="D79" s="83"/>
      <c r="E79" s="84" t="s">
        <v>4</v>
      </c>
      <c r="F79" s="192">
        <f t="shared" si="6"/>
        <v>143000</v>
      </c>
      <c r="G79" s="228">
        <f t="shared" si="6"/>
        <v>143000</v>
      </c>
      <c r="H79" s="205">
        <f>H80</f>
        <v>131479.82999999999</v>
      </c>
      <c r="I79" s="159">
        <f>H79/G79*100</f>
        <v>91.943937062937053</v>
      </c>
    </row>
    <row r="80" spans="2:9" s="33" customFormat="1" ht="18" customHeight="1" x14ac:dyDescent="0.25">
      <c r="B80" s="73">
        <v>32</v>
      </c>
      <c r="C80" s="85"/>
      <c r="D80" s="86"/>
      <c r="E80" s="70" t="s">
        <v>13</v>
      </c>
      <c r="F80" s="193">
        <v>143000</v>
      </c>
      <c r="G80" s="227">
        <v>143000</v>
      </c>
      <c r="H80" s="206">
        <f>H81</f>
        <v>131479.82999999999</v>
      </c>
      <c r="I80" s="160">
        <f>H80/G80*100</f>
        <v>91.943937062937053</v>
      </c>
    </row>
    <row r="81" spans="2:9" s="33" customFormat="1" ht="18" customHeight="1" x14ac:dyDescent="0.25">
      <c r="B81" s="76">
        <v>3222</v>
      </c>
      <c r="C81" s="87"/>
      <c r="D81" s="88"/>
      <c r="E81" s="71" t="s">
        <v>81</v>
      </c>
      <c r="F81" s="194"/>
      <c r="G81" s="207"/>
      <c r="H81" s="207">
        <v>131479.82999999999</v>
      </c>
      <c r="I81" s="161"/>
    </row>
    <row r="82" spans="2:9" s="33" customFormat="1" ht="18" customHeight="1" x14ac:dyDescent="0.3">
      <c r="B82" s="89" t="s">
        <v>132</v>
      </c>
      <c r="C82" s="90"/>
      <c r="D82" s="91"/>
      <c r="E82" s="67" t="s">
        <v>133</v>
      </c>
      <c r="F82" s="195">
        <f t="shared" ref="F82:G84" si="7">F83</f>
        <v>6300</v>
      </c>
      <c r="G82" s="203">
        <f t="shared" si="7"/>
        <v>6300</v>
      </c>
      <c r="H82" s="203">
        <f>H83</f>
        <v>5491.5</v>
      </c>
      <c r="I82" s="162">
        <f>H82/G82*100</f>
        <v>87.166666666666671</v>
      </c>
    </row>
    <row r="83" spans="2:9" s="33" customFormat="1" ht="18" customHeight="1" x14ac:dyDescent="0.3">
      <c r="B83" s="252" t="s">
        <v>213</v>
      </c>
      <c r="C83" s="253"/>
      <c r="D83" s="254"/>
      <c r="E83" s="80" t="s">
        <v>140</v>
      </c>
      <c r="F83" s="196">
        <f t="shared" si="7"/>
        <v>6300</v>
      </c>
      <c r="G83" s="204">
        <f t="shared" si="7"/>
        <v>6300</v>
      </c>
      <c r="H83" s="204">
        <f>H84</f>
        <v>5491.5</v>
      </c>
      <c r="I83" s="158">
        <f>H83/G83*100</f>
        <v>87.166666666666671</v>
      </c>
    </row>
    <row r="84" spans="2:9" s="33" customFormat="1" ht="18" customHeight="1" x14ac:dyDescent="0.25">
      <c r="B84" s="81">
        <v>3</v>
      </c>
      <c r="C84" s="82"/>
      <c r="D84" s="83"/>
      <c r="E84" s="84" t="s">
        <v>4</v>
      </c>
      <c r="F84" s="197">
        <f t="shared" si="7"/>
        <v>6300</v>
      </c>
      <c r="G84" s="205">
        <f t="shared" si="7"/>
        <v>6300</v>
      </c>
      <c r="H84" s="205">
        <f>H85</f>
        <v>5491.5</v>
      </c>
      <c r="I84" s="159">
        <f>H84/G84*100</f>
        <v>87.166666666666671</v>
      </c>
    </row>
    <row r="85" spans="2:9" s="33" customFormat="1" ht="18" customHeight="1" x14ac:dyDescent="0.25">
      <c r="B85" s="73">
        <v>32</v>
      </c>
      <c r="C85" s="85"/>
      <c r="D85" s="86"/>
      <c r="E85" s="70" t="s">
        <v>13</v>
      </c>
      <c r="F85" s="198">
        <v>6300</v>
      </c>
      <c r="G85" s="206">
        <v>6300</v>
      </c>
      <c r="H85" s="206">
        <f>SUM(H86:H87)</f>
        <v>5491.5</v>
      </c>
      <c r="I85" s="160">
        <f>H85/G85*100</f>
        <v>87.166666666666671</v>
      </c>
    </row>
    <row r="86" spans="2:9" s="33" customFormat="1" ht="18" customHeight="1" x14ac:dyDescent="0.25">
      <c r="B86" s="76">
        <v>3221</v>
      </c>
      <c r="C86" s="87"/>
      <c r="D86" s="88"/>
      <c r="E86" s="71" t="s">
        <v>121</v>
      </c>
      <c r="F86" s="194"/>
      <c r="G86" s="207"/>
      <c r="H86" s="207">
        <v>3363.77</v>
      </c>
      <c r="I86" s="161"/>
    </row>
    <row r="87" spans="2:9" s="33" customFormat="1" ht="18" customHeight="1" x14ac:dyDescent="0.25">
      <c r="B87" s="76">
        <v>3225</v>
      </c>
      <c r="C87" s="87"/>
      <c r="D87" s="88"/>
      <c r="E87" s="71" t="s">
        <v>122</v>
      </c>
      <c r="F87" s="194"/>
      <c r="G87" s="207"/>
      <c r="H87" s="207">
        <v>2127.73</v>
      </c>
      <c r="I87" s="161"/>
    </row>
    <row r="88" spans="2:9" s="33" customFormat="1" ht="18" customHeight="1" x14ac:dyDescent="0.3">
      <c r="B88" s="89" t="s">
        <v>134</v>
      </c>
      <c r="C88" s="90"/>
      <c r="D88" s="91"/>
      <c r="E88" s="67" t="s">
        <v>135</v>
      </c>
      <c r="F88" s="195">
        <f t="shared" ref="F88:G90" si="8">F89</f>
        <v>1000</v>
      </c>
      <c r="G88" s="203">
        <f t="shared" si="8"/>
        <v>1000</v>
      </c>
      <c r="H88" s="203">
        <f>H89</f>
        <v>889.2</v>
      </c>
      <c r="I88" s="162">
        <f>H88/G88*100</f>
        <v>88.92</v>
      </c>
    </row>
    <row r="89" spans="2:9" s="33" customFormat="1" ht="18" customHeight="1" x14ac:dyDescent="0.3">
      <c r="B89" s="252" t="s">
        <v>214</v>
      </c>
      <c r="C89" s="253"/>
      <c r="D89" s="254"/>
      <c r="E89" s="80" t="s">
        <v>143</v>
      </c>
      <c r="F89" s="196">
        <f t="shared" si="8"/>
        <v>1000</v>
      </c>
      <c r="G89" s="204">
        <f t="shared" si="8"/>
        <v>1000</v>
      </c>
      <c r="H89" s="204">
        <f>H90</f>
        <v>889.2</v>
      </c>
      <c r="I89" s="158">
        <f>H89/G89*100</f>
        <v>88.92</v>
      </c>
    </row>
    <row r="90" spans="2:9" s="33" customFormat="1" ht="18" customHeight="1" x14ac:dyDescent="0.3">
      <c r="B90" s="92">
        <v>3</v>
      </c>
      <c r="C90" s="93"/>
      <c r="D90" s="94"/>
      <c r="E90" s="84" t="s">
        <v>4</v>
      </c>
      <c r="F90" s="197">
        <f t="shared" si="8"/>
        <v>1000</v>
      </c>
      <c r="G90" s="205">
        <f t="shared" si="8"/>
        <v>1000</v>
      </c>
      <c r="H90" s="205">
        <f>H91</f>
        <v>889.2</v>
      </c>
      <c r="I90" s="159">
        <f>H90/G90*100</f>
        <v>88.92</v>
      </c>
    </row>
    <row r="91" spans="2:9" s="33" customFormat="1" ht="18" customHeight="1" x14ac:dyDescent="0.3">
      <c r="B91" s="95">
        <v>32</v>
      </c>
      <c r="C91" s="96"/>
      <c r="D91" s="97"/>
      <c r="E91" s="98" t="s">
        <v>13</v>
      </c>
      <c r="F91" s="198">
        <v>1000</v>
      </c>
      <c r="G91" s="206">
        <v>1000</v>
      </c>
      <c r="H91" s="206">
        <f>SUM(H92:H95)</f>
        <v>889.2</v>
      </c>
      <c r="I91" s="160">
        <f>H91/G91*100</f>
        <v>88.92</v>
      </c>
    </row>
    <row r="92" spans="2:9" s="33" customFormat="1" ht="18" customHeight="1" x14ac:dyDescent="0.3">
      <c r="B92" s="99">
        <v>3213</v>
      </c>
      <c r="C92" s="96"/>
      <c r="D92" s="97"/>
      <c r="E92" s="100" t="s">
        <v>148</v>
      </c>
      <c r="F92" s="193"/>
      <c r="G92" s="206"/>
      <c r="H92" s="207">
        <v>40</v>
      </c>
      <c r="I92" s="161"/>
    </row>
    <row r="93" spans="2:9" s="33" customFormat="1" ht="18" customHeight="1" x14ac:dyDescent="0.3">
      <c r="B93" s="99">
        <v>3221</v>
      </c>
      <c r="C93" s="96"/>
      <c r="D93" s="97"/>
      <c r="E93" s="100" t="s">
        <v>80</v>
      </c>
      <c r="F93" s="193"/>
      <c r="G93" s="206"/>
      <c r="H93" s="207">
        <v>266.2</v>
      </c>
      <c r="I93" s="161"/>
    </row>
    <row r="94" spans="2:9" s="33" customFormat="1" ht="18" customHeight="1" x14ac:dyDescent="0.3">
      <c r="B94" s="99">
        <v>3225</v>
      </c>
      <c r="C94" s="96"/>
      <c r="D94" s="97"/>
      <c r="E94" s="100" t="s">
        <v>122</v>
      </c>
      <c r="F94" s="193"/>
      <c r="G94" s="206"/>
      <c r="H94" s="207">
        <v>242</v>
      </c>
      <c r="I94" s="161"/>
    </row>
    <row r="95" spans="2:9" s="33" customFormat="1" ht="18" customHeight="1" x14ac:dyDescent="0.3">
      <c r="B95" s="99">
        <v>3294</v>
      </c>
      <c r="C95" s="96"/>
      <c r="D95" s="97"/>
      <c r="E95" s="100" t="s">
        <v>127</v>
      </c>
      <c r="F95" s="193"/>
      <c r="G95" s="206"/>
      <c r="H95" s="207">
        <v>341</v>
      </c>
      <c r="I95" s="161"/>
    </row>
    <row r="96" spans="2:9" s="33" customFormat="1" ht="18" customHeight="1" x14ac:dyDescent="0.3">
      <c r="B96" s="258" t="s">
        <v>188</v>
      </c>
      <c r="C96" s="259"/>
      <c r="D96" s="260"/>
      <c r="E96" s="67" t="s">
        <v>136</v>
      </c>
      <c r="F96" s="195">
        <f t="shared" ref="F96:G98" si="9">F97</f>
        <v>52000</v>
      </c>
      <c r="G96" s="203">
        <f t="shared" si="9"/>
        <v>52000</v>
      </c>
      <c r="H96" s="203">
        <f>H97</f>
        <v>51705.120000000003</v>
      </c>
      <c r="I96" s="162">
        <f>H96/G96*100</f>
        <v>99.432923076923089</v>
      </c>
    </row>
    <row r="97" spans="2:9" s="33" customFormat="1" ht="18" customHeight="1" x14ac:dyDescent="0.3">
      <c r="B97" s="252" t="s">
        <v>166</v>
      </c>
      <c r="C97" s="253"/>
      <c r="D97" s="254"/>
      <c r="E97" s="80" t="s">
        <v>115</v>
      </c>
      <c r="F97" s="196">
        <f t="shared" si="9"/>
        <v>52000</v>
      </c>
      <c r="G97" s="204">
        <f t="shared" si="9"/>
        <v>52000</v>
      </c>
      <c r="H97" s="204">
        <f>H99</f>
        <v>51705.120000000003</v>
      </c>
      <c r="I97" s="158">
        <f>H97/G97*100</f>
        <v>99.432923076923089</v>
      </c>
    </row>
    <row r="98" spans="2:9" s="33" customFormat="1" ht="18" customHeight="1" x14ac:dyDescent="0.3">
      <c r="B98" s="92">
        <v>4</v>
      </c>
      <c r="C98" s="93"/>
      <c r="D98" s="94"/>
      <c r="E98" s="84" t="s">
        <v>6</v>
      </c>
      <c r="F98" s="197">
        <f t="shared" si="9"/>
        <v>52000</v>
      </c>
      <c r="G98" s="205">
        <f t="shared" si="9"/>
        <v>52000</v>
      </c>
      <c r="H98" s="205">
        <f>H99</f>
        <v>51705.120000000003</v>
      </c>
      <c r="I98" s="159">
        <f>H98/G98*100</f>
        <v>99.432923076923089</v>
      </c>
    </row>
    <row r="99" spans="2:9" s="33" customFormat="1" ht="18" customHeight="1" x14ac:dyDescent="0.3">
      <c r="B99" s="95">
        <v>42</v>
      </c>
      <c r="C99" s="96"/>
      <c r="D99" s="97"/>
      <c r="E99" s="98" t="s">
        <v>137</v>
      </c>
      <c r="F99" s="198">
        <v>52000</v>
      </c>
      <c r="G99" s="206">
        <v>52000</v>
      </c>
      <c r="H99" s="206">
        <f>SUM(H100:H102)</f>
        <v>51705.120000000003</v>
      </c>
      <c r="I99" s="160">
        <f>H99/G99*100</f>
        <v>99.432923076923089</v>
      </c>
    </row>
    <row r="100" spans="2:9" s="33" customFormat="1" ht="18" customHeight="1" x14ac:dyDescent="0.3">
      <c r="B100" s="99">
        <v>4221</v>
      </c>
      <c r="C100" s="96"/>
      <c r="D100" s="97"/>
      <c r="E100" s="100" t="s">
        <v>109</v>
      </c>
      <c r="F100" s="193"/>
      <c r="G100" s="206"/>
      <c r="H100" s="207">
        <v>11091.81</v>
      </c>
      <c r="I100" s="161"/>
    </row>
    <row r="101" spans="2:9" s="33" customFormat="1" ht="18" customHeight="1" x14ac:dyDescent="0.3">
      <c r="B101" s="99">
        <v>4223</v>
      </c>
      <c r="C101" s="96"/>
      <c r="D101" s="97"/>
      <c r="E101" s="100" t="s">
        <v>204</v>
      </c>
      <c r="F101" s="193"/>
      <c r="G101" s="206"/>
      <c r="H101" s="207">
        <v>21100.240000000002</v>
      </c>
      <c r="I101" s="161"/>
    </row>
    <row r="102" spans="2:9" s="33" customFormat="1" ht="18" customHeight="1" x14ac:dyDescent="0.3">
      <c r="B102" s="99">
        <v>4227</v>
      </c>
      <c r="C102" s="96"/>
      <c r="D102" s="97"/>
      <c r="E102" s="100" t="s">
        <v>110</v>
      </c>
      <c r="F102" s="193"/>
      <c r="G102" s="206"/>
      <c r="H102" s="207">
        <v>19513.07</v>
      </c>
      <c r="I102" s="161"/>
    </row>
    <row r="103" spans="2:9" s="33" customFormat="1" ht="18" customHeight="1" x14ac:dyDescent="0.3">
      <c r="B103" s="245"/>
      <c r="C103" s="246"/>
      <c r="D103" s="247"/>
      <c r="E103" s="71"/>
      <c r="F103" s="199"/>
      <c r="G103" s="208"/>
      <c r="H103" s="208"/>
      <c r="I103" s="163"/>
    </row>
  </sheetData>
  <mergeCells count="30">
    <mergeCell ref="B2:I2"/>
    <mergeCell ref="B15:D15"/>
    <mergeCell ref="B17:D17"/>
    <mergeCell ref="B4:I4"/>
    <mergeCell ref="B6:E6"/>
    <mergeCell ref="B7:E7"/>
    <mergeCell ref="B10:D10"/>
    <mergeCell ref="B8:D8"/>
    <mergeCell ref="B9:D9"/>
    <mergeCell ref="B11:D11"/>
    <mergeCell ref="B19:D19"/>
    <mergeCell ref="B12:D12"/>
    <mergeCell ref="B14:D14"/>
    <mergeCell ref="B16:D16"/>
    <mergeCell ref="B18:D18"/>
    <mergeCell ref="B20:D20"/>
    <mergeCell ref="B21:D21"/>
    <mergeCell ref="B23:D23"/>
    <mergeCell ref="B103:D103"/>
    <mergeCell ref="B24:D24"/>
    <mergeCell ref="B30:D30"/>
    <mergeCell ref="B97:D97"/>
    <mergeCell ref="B76:D76"/>
    <mergeCell ref="B96:D96"/>
    <mergeCell ref="B89:D89"/>
    <mergeCell ref="B83:D83"/>
    <mergeCell ref="B78:D78"/>
    <mergeCell ref="B73:D73"/>
    <mergeCell ref="B69:D69"/>
    <mergeCell ref="B63:D63"/>
  </mergeCells>
  <pageMargins left="0.7" right="0.7" top="0.75" bottom="0.75" header="0.3" footer="0.3"/>
  <pageSetup paperSize="9" scale="66" fitToHeight="0" orientation="portrait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4400A-4421-4F2A-A383-A859530DB27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2</vt:i4>
      </vt:variant>
    </vt:vector>
  </HeadingPairs>
  <TitlesOfParts>
    <vt:vector size="11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List2</vt:lpstr>
      <vt:lpstr>Račun fin prema izvorima f</vt:lpstr>
      <vt:lpstr>Programska klasifikacija</vt:lpstr>
      <vt:lpstr>List1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Željka Bertak</cp:lastModifiedBy>
  <cp:lastPrinted>2026-03-16T13:08:00Z</cp:lastPrinted>
  <dcterms:created xsi:type="dcterms:W3CDTF">2022-08-12T12:51:27Z</dcterms:created>
  <dcterms:modified xsi:type="dcterms:W3CDTF">2026-03-17T07:42:09Z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